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8" r:id="rId1"/>
    <sheet name="02.18" sheetId="17" r:id="rId2"/>
    <sheet name="03.18" sheetId="18" r:id="rId3"/>
    <sheet name="04.18" sheetId="19" r:id="rId4"/>
    <sheet name="05.18" sheetId="20" r:id="rId5"/>
    <sheet name="06.18" sheetId="21" r:id="rId6"/>
    <sheet name="07.18" sheetId="22" r:id="rId7"/>
    <sheet name="08.18" sheetId="23" r:id="rId8"/>
    <sheet name="09.18" sheetId="24" r:id="rId9"/>
    <sheet name="10.18" sheetId="25" r:id="rId10"/>
    <sheet name="11.18" sheetId="26" r:id="rId11"/>
    <sheet name="12.18" sheetId="27" r:id="rId12"/>
  </sheets>
  <definedNames>
    <definedName name="_xlnm._FilterDatabase" localSheetId="0" hidden="1">'01.18'!$I$12:$I$72</definedName>
    <definedName name="_xlnm._FilterDatabase" localSheetId="1" hidden="1">'02.18'!$I$12:$I$72</definedName>
    <definedName name="_xlnm._FilterDatabase" localSheetId="2" hidden="1">'03.18'!$I$12:$I$72</definedName>
    <definedName name="_xlnm._FilterDatabase" localSheetId="3" hidden="1">'04.18'!$I$12:$I$72</definedName>
    <definedName name="_xlnm._FilterDatabase" localSheetId="4" hidden="1">'05.18'!$I$12:$I$72</definedName>
    <definedName name="_xlnm._FilterDatabase" localSheetId="5" hidden="1">'06.18'!$I$12:$I$72</definedName>
    <definedName name="_xlnm._FilterDatabase" localSheetId="6" hidden="1">'07.18'!$I$12:$I$72</definedName>
    <definedName name="_xlnm._FilterDatabase" localSheetId="7" hidden="1">'08.18'!$I$12:$I$72</definedName>
    <definedName name="_xlnm._FilterDatabase" localSheetId="8" hidden="1">'09.18'!$I$12:$I$72</definedName>
    <definedName name="_xlnm._FilterDatabase" localSheetId="9" hidden="1">'10.18'!$I$12:$I$72</definedName>
    <definedName name="_xlnm._FilterDatabase" localSheetId="10" hidden="1">'11.18'!$I$12:$I$72</definedName>
    <definedName name="_xlnm._FilterDatabase" localSheetId="11" hidden="1">'12.18'!$I$12:$I$72</definedName>
    <definedName name="_xlnm.Print_Area" localSheetId="0">'01.18'!$A$1:$I$128</definedName>
    <definedName name="_xlnm.Print_Area" localSheetId="1">'02.18'!$A$1:$I$130</definedName>
    <definedName name="_xlnm.Print_Area" localSheetId="2">'03.18'!$A$1:$I$125</definedName>
    <definedName name="_xlnm.Print_Area" localSheetId="3">'04.18'!$A$1:$I$127</definedName>
    <definedName name="_xlnm.Print_Area" localSheetId="4">'05.18'!$A$1:$I$129</definedName>
    <definedName name="_xlnm.Print_Area" localSheetId="5">'06.18'!$A$1:$I$125</definedName>
    <definedName name="_xlnm.Print_Area" localSheetId="6">'07.18'!$A$1:$I$127</definedName>
    <definedName name="_xlnm.Print_Area" localSheetId="7">'08.18'!$A$1:$I$130</definedName>
    <definedName name="_xlnm.Print_Area" localSheetId="8">'09.18'!$A$1:$I$128</definedName>
    <definedName name="_xlnm.Print_Area" localSheetId="9">'10.18'!$A$1:$I$126</definedName>
    <definedName name="_xlnm.Print_Area" localSheetId="10">'11.18'!$A$1:$I$128</definedName>
    <definedName name="_xlnm.Print_Area" localSheetId="11">'12.18'!$A$1:$I$131</definedName>
  </definedNames>
  <calcPr calcId="124519"/>
</workbook>
</file>

<file path=xl/calcChain.xml><?xml version="1.0" encoding="utf-8"?>
<calcChain xmlns="http://schemas.openxmlformats.org/spreadsheetml/2006/main">
  <c r="I102" i="27"/>
  <c r="I99" l="1"/>
  <c r="I108"/>
  <c r="I107"/>
  <c r="I106"/>
  <c r="I105"/>
  <c r="I104"/>
  <c r="I103"/>
  <c r="I101"/>
  <c r="H101"/>
  <c r="I86"/>
  <c r="I44"/>
  <c r="I43"/>
  <c r="I105" i="26" l="1"/>
  <c r="I104"/>
  <c r="I99"/>
  <c r="I66"/>
  <c r="I103"/>
  <c r="I101"/>
  <c r="H101"/>
  <c r="I102"/>
  <c r="I44"/>
  <c r="I43"/>
  <c r="I99" i="24" l="1"/>
  <c r="I99" i="25"/>
  <c r="I103"/>
  <c r="I101"/>
  <c r="H101"/>
  <c r="F88"/>
  <c r="H88" s="1"/>
  <c r="I88"/>
  <c r="I102"/>
  <c r="I105" i="24"/>
  <c r="I104"/>
  <c r="I103"/>
  <c r="I102"/>
  <c r="H102"/>
  <c r="I101"/>
  <c r="H101"/>
  <c r="I107" i="23"/>
  <c r="I106"/>
  <c r="I105"/>
  <c r="I101" l="1"/>
  <c r="H101"/>
  <c r="I99"/>
  <c r="I104"/>
  <c r="I103"/>
  <c r="I99" i="19"/>
  <c r="I99" i="18"/>
  <c r="I99" i="17"/>
  <c r="I99" i="8"/>
  <c r="I104" i="22"/>
  <c r="I102"/>
  <c r="I103"/>
  <c r="I101"/>
  <c r="H101"/>
  <c r="I106" i="20"/>
  <c r="I105"/>
  <c r="I99" i="21" l="1"/>
  <c r="I101" l="1"/>
  <c r="H101"/>
  <c r="I99" i="20" l="1"/>
  <c r="I104"/>
  <c r="I103"/>
  <c r="I60"/>
  <c r="I102"/>
  <c r="I101"/>
  <c r="H101"/>
  <c r="I19"/>
  <c r="I104" i="19"/>
  <c r="I54"/>
  <c r="I53"/>
  <c r="I52"/>
  <c r="I103"/>
  <c r="I102"/>
  <c r="I101"/>
  <c r="H101"/>
  <c r="I44"/>
  <c r="I102" i="18" l="1"/>
  <c r="I101"/>
  <c r="H101"/>
  <c r="I54"/>
  <c r="I44"/>
  <c r="I43"/>
  <c r="I86" i="17"/>
  <c r="I44"/>
  <c r="I43"/>
  <c r="I44" i="8" l="1"/>
  <c r="I43"/>
  <c r="I106" i="17"/>
  <c r="I105"/>
  <c r="I104"/>
  <c r="I103"/>
  <c r="I102"/>
  <c r="H106"/>
  <c r="F105"/>
  <c r="H105" s="1"/>
  <c r="H104"/>
  <c r="H103"/>
  <c r="H102"/>
  <c r="I101"/>
  <c r="H101"/>
  <c r="I66"/>
  <c r="I104" i="8"/>
  <c r="H104"/>
  <c r="I103"/>
  <c r="H103"/>
  <c r="I102"/>
  <c r="H102"/>
  <c r="I101"/>
  <c r="H101"/>
  <c r="I105"/>
  <c r="I86"/>
  <c r="I107" i="17" l="1"/>
  <c r="I87" i="27" l="1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8" i="26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7" i="25"/>
  <c r="H95" i="26" l="1"/>
  <c r="H95" i="27"/>
  <c r="H71"/>
  <c r="H69"/>
  <c r="H18"/>
  <c r="I18"/>
  <c r="H16"/>
  <c r="I17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I70"/>
  <c r="I72"/>
  <c r="I97"/>
  <c r="H98"/>
  <c r="H69" i="26"/>
  <c r="H71"/>
  <c r="H32"/>
  <c r="H34"/>
  <c r="H43"/>
  <c r="H41"/>
  <c r="H18"/>
  <c r="I18"/>
  <c r="H16"/>
  <c r="I17"/>
  <c r="H19"/>
  <c r="I20"/>
  <c r="H21"/>
  <c r="I22"/>
  <c r="H23"/>
  <c r="I24"/>
  <c r="H25"/>
  <c r="I27"/>
  <c r="H28"/>
  <c r="I31"/>
  <c r="I33"/>
  <c r="I40"/>
  <c r="I42"/>
  <c r="I46"/>
  <c r="H47"/>
  <c r="I48"/>
  <c r="H49"/>
  <c r="I50"/>
  <c r="H51"/>
  <c r="I52"/>
  <c r="H53"/>
  <c r="I59"/>
  <c r="I68"/>
  <c r="I70"/>
  <c r="I72"/>
  <c r="I97"/>
  <c r="I110" i="27" l="1"/>
  <c r="I107" i="26"/>
  <c r="F98" i="25" l="1"/>
  <c r="I98" s="1"/>
  <c r="F97"/>
  <c r="I97" s="1"/>
  <c r="F95"/>
  <c r="I95" s="1"/>
  <c r="F94"/>
  <c r="H94" s="1"/>
  <c r="F93"/>
  <c r="H93" s="1"/>
  <c r="F92"/>
  <c r="H92" s="1"/>
  <c r="F91"/>
  <c r="H91" s="1"/>
  <c r="F90"/>
  <c r="H90" s="1"/>
  <c r="F89"/>
  <c r="H89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8" i="24"/>
  <c r="I73"/>
  <c r="H98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102" i="23"/>
  <c r="H102"/>
  <c r="F98"/>
  <c r="I98" s="1"/>
  <c r="H97"/>
  <c r="F97"/>
  <c r="I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H71"/>
  <c r="F71"/>
  <c r="I71" s="1"/>
  <c r="F70"/>
  <c r="H70" s="1"/>
  <c r="H69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H50"/>
  <c r="F50"/>
  <c r="I50" s="1"/>
  <c r="F49"/>
  <c r="I49" s="1"/>
  <c r="H48"/>
  <c r="F48"/>
  <c r="I48" s="1"/>
  <c r="F47"/>
  <c r="I47" s="1"/>
  <c r="H46"/>
  <c r="F46"/>
  <c r="I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8" i="22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H81"/>
  <c r="F81"/>
  <c r="H80"/>
  <c r="F79"/>
  <c r="H79" s="1"/>
  <c r="H78"/>
  <c r="F77"/>
  <c r="H77" s="1"/>
  <c r="I75"/>
  <c r="H75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7" i="21"/>
  <c r="I102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F72"/>
  <c r="I72" s="1"/>
  <c r="F71"/>
  <c r="H71" s="1"/>
  <c r="F70"/>
  <c r="I70" s="1"/>
  <c r="F69"/>
  <c r="H69" s="1"/>
  <c r="F68"/>
  <c r="I68" s="1"/>
  <c r="H67"/>
  <c r="H66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I26"/>
  <c r="H26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02" i="20"/>
  <c r="I54"/>
  <c r="I26"/>
  <c r="H98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H51"/>
  <c r="F51"/>
  <c r="I51" s="1"/>
  <c r="H50"/>
  <c r="F50"/>
  <c r="I50" s="1"/>
  <c r="F49"/>
  <c r="I49" s="1"/>
  <c r="F48"/>
  <c r="I48" s="1"/>
  <c r="F47"/>
  <c r="I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03" i="19"/>
  <c r="H102"/>
  <c r="H19" i="25" l="1"/>
  <c r="H97"/>
  <c r="H73" i="21"/>
  <c r="I73"/>
  <c r="H21" i="25"/>
  <c r="H25"/>
  <c r="H23"/>
  <c r="H16"/>
  <c r="I17"/>
  <c r="I18"/>
  <c r="I20"/>
  <c r="I22"/>
  <c r="I24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H69"/>
  <c r="I70"/>
  <c r="H71"/>
  <c r="I72"/>
  <c r="H95"/>
  <c r="H98"/>
  <c r="H69" i="24"/>
  <c r="H71"/>
  <c r="H95"/>
  <c r="H18"/>
  <c r="I18"/>
  <c r="H16"/>
  <c r="I17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I70"/>
  <c r="I72"/>
  <c r="I97"/>
  <c r="H18" i="23"/>
  <c r="I18"/>
  <c r="H16"/>
  <c r="I17"/>
  <c r="I109" s="1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H47"/>
  <c r="H49"/>
  <c r="H51"/>
  <c r="I52"/>
  <c r="H53"/>
  <c r="I59"/>
  <c r="I68"/>
  <c r="I70"/>
  <c r="I72"/>
  <c r="H95"/>
  <c r="H98"/>
  <c r="H95" i="22"/>
  <c r="H18"/>
  <c r="I18"/>
  <c r="H16"/>
  <c r="I17"/>
  <c r="I99" s="1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H69"/>
  <c r="I70"/>
  <c r="H71"/>
  <c r="I72"/>
  <c r="I97"/>
  <c r="H98" i="21"/>
  <c r="H95"/>
  <c r="H25"/>
  <c r="I18"/>
  <c r="H18"/>
  <c r="I16"/>
  <c r="H17"/>
  <c r="I19"/>
  <c r="H20"/>
  <c r="I21"/>
  <c r="H22"/>
  <c r="I23"/>
  <c r="H24"/>
  <c r="H27"/>
  <c r="I28"/>
  <c r="H31"/>
  <c r="I32"/>
  <c r="H33"/>
  <c r="I34"/>
  <c r="I35"/>
  <c r="H40"/>
  <c r="I41"/>
  <c r="H42"/>
  <c r="I43"/>
  <c r="H46"/>
  <c r="I47"/>
  <c r="H48"/>
  <c r="I49"/>
  <c r="H50"/>
  <c r="I51"/>
  <c r="H52"/>
  <c r="I53"/>
  <c r="H59"/>
  <c r="H68"/>
  <c r="I69"/>
  <c r="H70"/>
  <c r="I71"/>
  <c r="H72"/>
  <c r="I97"/>
  <c r="H31" i="20"/>
  <c r="H46"/>
  <c r="H47"/>
  <c r="H48"/>
  <c r="H49"/>
  <c r="I21"/>
  <c r="I23"/>
  <c r="I25"/>
  <c r="I68"/>
  <c r="I71"/>
  <c r="I69"/>
  <c r="H17"/>
  <c r="H40"/>
  <c r="I22"/>
  <c r="I20"/>
  <c r="I24"/>
  <c r="I52"/>
  <c r="I53"/>
  <c r="I72"/>
  <c r="I70"/>
  <c r="I95"/>
  <c r="H42"/>
  <c r="H27"/>
  <c r="H33"/>
  <c r="I18"/>
  <c r="H18"/>
  <c r="I16"/>
  <c r="I28"/>
  <c r="I32"/>
  <c r="I34"/>
  <c r="I35"/>
  <c r="I41"/>
  <c r="I43"/>
  <c r="H59"/>
  <c r="I97"/>
  <c r="I105" i="25" l="1"/>
  <c r="I107" i="24"/>
  <c r="I106" i="22"/>
  <c r="I104" i="21"/>
  <c r="I108" i="20"/>
  <c r="F98" i="19" l="1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H3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98" i="18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F55"/>
  <c r="H55" s="1"/>
  <c r="H54"/>
  <c r="F53"/>
  <c r="F52"/>
  <c r="F51"/>
  <c r="I51" s="1"/>
  <c r="F50"/>
  <c r="H50" s="1"/>
  <c r="F49"/>
  <c r="H49" s="1"/>
  <c r="F48"/>
  <c r="H48" s="1"/>
  <c r="F47"/>
  <c r="H47" s="1"/>
  <c r="F46"/>
  <c r="H46" s="1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5" i="17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F40"/>
  <c r="I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98" i="8"/>
  <c r="H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H55"/>
  <c r="F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H43" s="1"/>
  <c r="F42"/>
  <c r="I42" s="1"/>
  <c r="F41"/>
  <c r="H41" s="1"/>
  <c r="H40"/>
  <c r="F40"/>
  <c r="I40" s="1"/>
  <c r="I39"/>
  <c r="H39"/>
  <c r="H37"/>
  <c r="H36"/>
  <c r="F35"/>
  <c r="H35" s="1"/>
  <c r="E35"/>
  <c r="F34"/>
  <c r="H34" s="1"/>
  <c r="F33"/>
  <c r="H33" s="1"/>
  <c r="F32"/>
  <c r="H32" s="1"/>
  <c r="F31"/>
  <c r="H31" s="1"/>
  <c r="F28"/>
  <c r="H28" s="1"/>
  <c r="F27"/>
  <c r="H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i="19" l="1"/>
  <c r="H40"/>
  <c r="H27"/>
  <c r="H33"/>
  <c r="H42"/>
  <c r="H51"/>
  <c r="H59"/>
  <c r="H43"/>
  <c r="I43"/>
  <c r="H53" i="18"/>
  <c r="I53"/>
  <c r="H52"/>
  <c r="I52"/>
  <c r="H40" i="17"/>
  <c r="I18" i="19"/>
  <c r="H18"/>
  <c r="I16"/>
  <c r="I28"/>
  <c r="I32"/>
  <c r="I34"/>
  <c r="I35"/>
  <c r="I41"/>
  <c r="I97"/>
  <c r="H98"/>
  <c r="I18" i="18"/>
  <c r="H18"/>
  <c r="I16"/>
  <c r="H17"/>
  <c r="H27"/>
  <c r="I28"/>
  <c r="H31"/>
  <c r="I32"/>
  <c r="H33"/>
  <c r="I34"/>
  <c r="I35"/>
  <c r="H40"/>
  <c r="I41"/>
  <c r="H42"/>
  <c r="H51"/>
  <c r="H59"/>
  <c r="I97"/>
  <c r="H18" i="17"/>
  <c r="I18"/>
  <c r="H16"/>
  <c r="I17"/>
  <c r="I27"/>
  <c r="H28"/>
  <c r="I31"/>
  <c r="H32"/>
  <c r="I33"/>
  <c r="H34"/>
  <c r="H35"/>
  <c r="H41"/>
  <c r="I42"/>
  <c r="H43"/>
  <c r="I51"/>
  <c r="I59"/>
  <c r="I97"/>
  <c r="H98"/>
  <c r="I35" i="8"/>
  <c r="H17"/>
  <c r="H42"/>
  <c r="H51"/>
  <c r="H59"/>
  <c r="I98"/>
  <c r="I97"/>
  <c r="I41"/>
  <c r="I31"/>
  <c r="I34"/>
  <c r="I33"/>
  <c r="I32"/>
  <c r="I28"/>
  <c r="I27"/>
  <c r="I18"/>
  <c r="H18"/>
  <c r="I16"/>
  <c r="I109" i="17" l="1"/>
  <c r="I106" i="19"/>
  <c r="I104" i="18"/>
  <c r="I107" i="8" l="1"/>
</calcChain>
</file>

<file path=xl/sharedStrings.xml><?xml version="1.0" encoding="utf-8"?>
<sst xmlns="http://schemas.openxmlformats.org/spreadsheetml/2006/main" count="3141" uniqueCount="252">
  <si>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</si>
  <si>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</si>
  <si>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</si>
  <si>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</si>
  <si>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</si>
  <si>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</si>
  <si>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</si>
  <si>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</si>
  <si>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</si>
  <si>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</si>
  <si>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</si>
  <si>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</si>
  <si>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</si>
  <si>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</si>
  <si>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</si>
  <si>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</si>
  <si>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</si>
  <si>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</si>
  <si>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</si>
  <si>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</si>
  <si>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</si>
  <si>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</si>
  <si>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</si>
  <si>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</si>
  <si>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</si>
  <si>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</si>
  <si>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</si>
  <si>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</si>
  <si>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</si>
  <si>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</si>
  <si>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</si>
  <si>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</si>
  <si>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</si>
  <si>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</si>
  <si>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</si>
  <si>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</si>
  <si>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</si>
  <si>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</si>
  <si>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</si>
  <si>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</si>
  <si>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</si>
  <si>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</si>
  <si>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</si>
  <si>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</si>
  <si>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</si>
  <si>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</si>
  <si>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</si>
  <si>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</si>
  <si>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</si>
  <si>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</si>
  <si>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</si>
  <si>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</si>
  <si>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</si>
  <si>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</si>
  <si>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</si>
  <si>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</si>
  <si>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</si>
  <si>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</si>
  <si>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</si>
  <si>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</si>
  <si>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</si>
  <si>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</si>
  <si>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</si>
  <si>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</si>
  <si>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</si>
  <si>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</si>
  <si>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</si>
  <si>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</si>
  <si>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</si>
  <si>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</si>
  <si>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</si>
  <si>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</si>
  <si>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</si>
  <si>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</si>
  <si>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</si>
  <si>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</si>
  <si>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</si>
  <si>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</si>
  <si>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</si>
  <si>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</si>
  <si>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</si>
  <si>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</si>
  <si>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</si>
  <si>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</si>
  <si>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</si>
  <si>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</si>
  <si>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</si>
  <si>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генеральный директор Куканов Ю.Л.</t>
  </si>
  <si>
    <t>100м2</t>
  </si>
  <si>
    <t>156 раз в год</t>
  </si>
  <si>
    <t>104 раза в год</t>
  </si>
  <si>
    <t>Мытье лестничных  площадок и маршей 1-5 этаж.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</si>
  <si>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</si>
  <si>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</si>
  <si>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</si>
  <si>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</si>
  <si>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</si>
  <si>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</si>
  <si>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</si>
  <si>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</si>
  <si>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</si>
  <si>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</si>
  <si>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</si>
  <si>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</si>
  <si>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</si>
  <si>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</si>
  <si>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</si>
  <si>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</si>
  <si>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</si>
  <si>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</si>
  <si>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</si>
  <si>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</si>
  <si>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</si>
  <si>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</si>
  <si>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</si>
  <si>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</si>
  <si>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</si>
  <si>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</si>
  <si>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</si>
  <si>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</si>
  <si>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</si>
  <si>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</si>
  <si>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</si>
  <si>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</si>
  <si>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</si>
  <si>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</si>
  <si>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</si>
  <si>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</si>
  <si>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ул.Нефтяников пгт.Ярега
</t>
  </si>
  <si>
    <t>Влажное подметание лестничных клеток 2-3 этажа</t>
  </si>
  <si>
    <t xml:space="preserve">1 раз в год  </t>
  </si>
  <si>
    <t>Влажная протирка шкафов для щитов и слаботочн. устройств</t>
  </si>
  <si>
    <t>Очистка урн от мусора</t>
  </si>
  <si>
    <t xml:space="preserve">Проверка дымоходов </t>
  </si>
  <si>
    <t>Лестничная клетка</t>
  </si>
  <si>
    <t>Установка пружин на входных дверях</t>
  </si>
  <si>
    <t>Смена светодиодных светильников</t>
  </si>
  <si>
    <t>Замена ламп ДРЛ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</si>
  <si>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</si>
  <si>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</si>
  <si>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</si>
  <si>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</si>
  <si>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Прочистка засоров ХВС</t>
  </si>
  <si>
    <t>3 м</t>
  </si>
  <si>
    <t>Водоотлив с подвала электрическими (механическими) насосами (100 м3 воды)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</si>
  <si>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</si>
  <si>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</si>
  <si>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</si>
  <si>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</si>
  <si>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</si>
  <si>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</si>
  <si>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</si>
  <si>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</si>
  <si>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</t>
    </r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</si>
  <si>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</si>
  <si>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№1</t>
  </si>
  <si>
    <t>III. Проведение технических осмотров</t>
  </si>
  <si>
    <t>IV. Содержание общего имущества МКД</t>
  </si>
  <si>
    <t>V. Прочие услуги</t>
  </si>
  <si>
    <t>Уборка газонов, грунта сильной загрязненности</t>
  </si>
  <si>
    <t>Уборка газонов, грунта</t>
  </si>
  <si>
    <t>5 раз в год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</si>
  <si>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</si>
  <si>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</si>
  <si>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Очистка чердака, подвала от мусора</t>
  </si>
  <si>
    <t>Спуск воды после промывки СО в канализацию</t>
  </si>
  <si>
    <t>1м2</t>
  </si>
  <si>
    <t>Итого затраты за месяц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</si>
  <si>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</si>
  <si>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</si>
  <si>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</si>
  <si>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</si>
  <si>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</si>
  <si>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</si>
  <si>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</si>
  <si>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№5</t>
  </si>
  <si>
    <t>АКТ №6</t>
  </si>
  <si>
    <t>АКТ №7</t>
  </si>
  <si>
    <t>III. Прочие услуги</t>
  </si>
  <si>
    <t>АКТ №8</t>
  </si>
  <si>
    <t>АКТ №9</t>
  </si>
  <si>
    <t>АКТ №10</t>
  </si>
  <si>
    <t>АКТ №11</t>
  </si>
  <si>
    <t>АКТ №12</t>
  </si>
  <si>
    <t>за период с 01.01.2018 г. по 31.01.2018 г.</t>
  </si>
  <si>
    <t>Дератизация</t>
  </si>
  <si>
    <t>м2</t>
  </si>
  <si>
    <t>Внеплановый осмотр электросетей, армазуры и электрооборудования на лестничных клетках</t>
  </si>
  <si>
    <t>за период с 01.02.2018 г. по 28.02.2018 г.</t>
  </si>
  <si>
    <t>Ремонт смесителя без душа (смена прокладок) без снятия с места</t>
  </si>
  <si>
    <t>Смена дверных приборов - проушин</t>
  </si>
  <si>
    <t>Смена дверных приборов (замки навесные)</t>
  </si>
  <si>
    <t>за период с 01.03.2018 г. по 31.03.2018 г.</t>
  </si>
  <si>
    <t>за период с 01.04.2018 г. по 30.04.2018 г.</t>
  </si>
  <si>
    <t>Внеплановый осмотр входных электрических щитков</t>
  </si>
  <si>
    <t>100 шт</t>
  </si>
  <si>
    <t>Ремонт силового предохранительного шкафа( со стоимостью материала)</t>
  </si>
  <si>
    <t>за период с 01.05.2018 г. по 31.05.2018 г.</t>
  </si>
  <si>
    <t>Обрезка и прореживание кустарников диаметром более 1 м</t>
  </si>
  <si>
    <t xml:space="preserve">Внеплановая проверка дымоходов </t>
  </si>
  <si>
    <t>Внеплановая проверка вентканалов</t>
  </si>
  <si>
    <t>за период с 01.06.2018 г. по 30.06.2018 г.</t>
  </si>
  <si>
    <t>2. Всего за период с 01.06.2018 по 30.06.2018 выполнено работ (оказано услуг) на общую сумму: 38588,45 руб.</t>
  </si>
  <si>
    <t>(тридцать восемь тысяч пятьсот восемьдесят восемь рублей 45 копеек)</t>
  </si>
  <si>
    <t>2. Всего за период с 01.05.2018 по 31.05.2018 выполнено работ (оказано услуг) на общую сумму: 90 707,72 руб.</t>
  </si>
  <si>
    <t>(девяносто тысяч семьсот семь рублей 72 копейки)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</si>
  <si>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</si>
  <si>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</si>
  <si>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2. Всего за период с 01.07.2018 по 31.07.2018 выполнено работ (оказано услуг) на общую сумму: 29448,50 руб.</t>
  </si>
  <si>
    <t>(двадцать девять тысяч четыреста сорок восемь рублей 50 копеек)</t>
  </si>
  <si>
    <t>за период с 01.07.2018 г. по 31.07.2018 г.</t>
  </si>
  <si>
    <t>2. Всего за период с 01.01.2018 по 31.01.2018 выполнено работ (оказано услуг) на общую сумму: 46382,43 руб.</t>
  </si>
  <si>
    <t>(сорок шесть тысяч триста восемьдесят два рубля 43 копейки)</t>
  </si>
  <si>
    <t>2. Всего за период с 01.02.2018 по 28.02.2018 выполнено работ (оказано услуг) на общую сумму: 34243,88 руб.</t>
  </si>
  <si>
    <t>(тридцать четыре тысячи двести сорок три рубля 88  копеек)</t>
  </si>
  <si>
    <t>2. Всего за период с 01.03.2018 по 31.03.2018 выполнено работ (оказано услуг) на общую сумму: 30417,27 руб.</t>
  </si>
  <si>
    <t>(тридцать тысяч четыреста семьнадцать рублей 27 копеек)</t>
  </si>
  <si>
    <t>2. Всего за период с 01.04.2018 по 30.04.2018 выполнено работ (оказано услуг) на общую сумму: 41430,62 руб.</t>
  </si>
  <si>
    <t>(сорок одна тысяча четыреста тридцать рублей 62 копейки)</t>
  </si>
  <si>
    <t>за период с 01.08.2018 г. по 31.08.2018 г.</t>
  </si>
  <si>
    <t>Песок ( для песочницы)</t>
  </si>
  <si>
    <t>Работа гона</t>
  </si>
  <si>
    <t>маш/час</t>
  </si>
  <si>
    <t>1,5 м3</t>
  </si>
  <si>
    <t xml:space="preserve">Смена сгонов у трубопроводов диаметром до 20 мм </t>
  </si>
  <si>
    <t>1 сгон</t>
  </si>
  <si>
    <t xml:space="preserve">Вывертывание и ввертывание радиаторной пробки.   </t>
  </si>
  <si>
    <t>1 пробка</t>
  </si>
  <si>
    <t>2. Всего за период с 01.08.2018 по 31.08.2018 выполнено работ (оказано услуг) на общую сумму: 32576,83 руб.</t>
  </si>
  <si>
    <t>(тридцать две тысячи пятьсот семьдесят шесть рублей 83 копейки)</t>
  </si>
  <si>
    <t>за период с 01.09.2018 г. по 30.09.2018 г.</t>
  </si>
  <si>
    <t>за период с 01.10.2018 г. по 31.10.2018 г.</t>
  </si>
  <si>
    <t>Закрыли слуховое окно</t>
  </si>
  <si>
    <t>2. Всего за период с 01.10.2018 по 31.10.2018 выполнено работ (оказано услуг) на общую сумму: 40452,90 руб.</t>
  </si>
  <si>
    <t>(сорок тысяч четыреста пятьдесят два рубля 90 копеек)</t>
  </si>
  <si>
    <t>2. Всего за период с 01.09.2018 по 30.09.2018 выполнено работ (оказано услуг) на общую сумму: 36843,50 руб.</t>
  </si>
  <si>
    <t>(тридцать шесть тысяч восемьсот сорок три рубля 50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</si>
  <si>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</si>
  <si>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</si>
  <si>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Осмотр водопроводов, канализации, отопления в квартирах</t>
  </si>
  <si>
    <t>100 кв.</t>
  </si>
  <si>
    <t>Установка хомута диаметром до 50 мм</t>
  </si>
  <si>
    <t>место</t>
  </si>
  <si>
    <t>2. Всего за период с 01.11.2018 по 30.11.2018 выполнено работ (оказано услуг) на общую сумму: 21528,50 руб.</t>
  </si>
  <si>
    <t>(двадцать одна тысяча пятьсот двадцать восемь рублей 50 копеек)</t>
  </si>
  <si>
    <t>за период с 01.12.2018 г. по 31.12.2018 г.</t>
  </si>
  <si>
    <t>Смена арматуры - вентилей и клапанов обратных муфтовых диаметром до 32 мм</t>
  </si>
  <si>
    <t>Пресс муфта 20*3/4 ВР</t>
  </si>
  <si>
    <t>Муфта 20</t>
  </si>
  <si>
    <t>Ниппль перех. 3/4*25 НР</t>
  </si>
  <si>
    <t>2. Всего за период с 01.12.2018 по 31.12.2018 выполнено работ (оказано услуг) на общую сумму: 25484,75 руб.</t>
  </si>
  <si>
    <t>(двадцать пять тысяч четыреста восемьдесят четыре рубля 75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</si>
</sst>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8"/>
  <sheetViews>
    <sheetView topLeftCell="A84" workbookViewId="0">
      <selection activeCell="B109" sqref="B109:G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155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184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64"/>
      <c r="C6" s="64"/>
      <c r="D6" s="64"/>
      <c r="E6" s="64"/>
      <c r="F6" s="78"/>
      <c r="G6" s="64"/>
      <c r="H6" s="78"/>
      <c r="I6" s="34">
        <v>43131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2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12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15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66" t="s">
        <v>42</v>
      </c>
      <c r="C61" s="66"/>
      <c r="D61" s="66"/>
      <c r="E61" s="66"/>
      <c r="F61" s="79"/>
      <c r="G61" s="66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66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66" t="s">
        <v>121</v>
      </c>
      <c r="C74" s="66"/>
      <c r="D74" s="66"/>
      <c r="E74" s="66"/>
      <c r="F74" s="79"/>
      <c r="G74" s="66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36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v>0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customHeight="1">
      <c r="A84" s="33"/>
      <c r="B84" s="66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customHeight="1">
      <c r="A86" s="33">
        <v>15</v>
      </c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f>G86*(10+10+15+7)</f>
        <v>5138.7</v>
      </c>
    </row>
    <row r="87" spans="1:9" ht="15.75" hidden="1" customHeight="1">
      <c r="A87" s="33"/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16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17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I98+I97+I86+I56+I55+I51+I44+I43+I42+I41+I40+I39+I28+I27+I18+I17+I16</f>
        <v>46150.510559999995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33">
        <v>18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31.5" customHeight="1">
      <c r="A102" s="33">
        <v>19</v>
      </c>
      <c r="B102" s="69" t="s">
        <v>173</v>
      </c>
      <c r="C102" s="73" t="s">
        <v>174</v>
      </c>
      <c r="D102" s="56"/>
      <c r="E102" s="13"/>
      <c r="F102" s="13">
        <v>1</v>
      </c>
      <c r="G102" s="13">
        <v>56.34</v>
      </c>
      <c r="H102" s="103">
        <f>G102*F102/1000</f>
        <v>5.6340000000000001E-2</v>
      </c>
      <c r="I102" s="13">
        <f>G102</f>
        <v>56.34</v>
      </c>
    </row>
    <row r="103" spans="1:9" ht="31.5" customHeight="1">
      <c r="A103" s="33">
        <v>20</v>
      </c>
      <c r="B103" s="69" t="s">
        <v>187</v>
      </c>
      <c r="C103" s="73" t="s">
        <v>36</v>
      </c>
      <c r="D103" s="15"/>
      <c r="E103" s="19"/>
      <c r="F103" s="13">
        <v>0.03</v>
      </c>
      <c r="G103" s="13">
        <v>3724.37</v>
      </c>
      <c r="H103" s="103">
        <f>G103*F103/1000</f>
        <v>0.1117311</v>
      </c>
      <c r="I103" s="120">
        <f>G103*0.02</f>
        <v>74.487399999999994</v>
      </c>
    </row>
    <row r="104" spans="1:9" ht="31.5" customHeight="1">
      <c r="A104" s="33">
        <v>21</v>
      </c>
      <c r="B104" s="69" t="s">
        <v>78</v>
      </c>
      <c r="C104" s="73" t="s">
        <v>115</v>
      </c>
      <c r="D104" s="15"/>
      <c r="E104" s="19"/>
      <c r="F104" s="13">
        <v>2</v>
      </c>
      <c r="G104" s="13">
        <v>86.69</v>
      </c>
      <c r="H104" s="103">
        <f>G104*F104/1000</f>
        <v>0.17338000000000001</v>
      </c>
      <c r="I104" s="13">
        <f>G104</f>
        <v>86.69</v>
      </c>
    </row>
    <row r="105" spans="1:9" ht="15.75" customHeight="1">
      <c r="A105" s="33"/>
      <c r="B105" s="50" t="s">
        <v>49</v>
      </c>
      <c r="C105" s="46"/>
      <c r="D105" s="58"/>
      <c r="E105" s="46">
        <v>1</v>
      </c>
      <c r="F105" s="46"/>
      <c r="G105" s="46"/>
      <c r="H105" s="46"/>
      <c r="I105" s="36">
        <f>SUM(I101:I104)</f>
        <v>231.91739999999999</v>
      </c>
    </row>
    <row r="106" spans="1:9" ht="15.75" customHeight="1">
      <c r="A106" s="33"/>
      <c r="B106" s="56" t="s">
        <v>77</v>
      </c>
      <c r="C106" s="16"/>
      <c r="D106" s="16"/>
      <c r="E106" s="47"/>
      <c r="F106" s="47"/>
      <c r="G106" s="48"/>
      <c r="H106" s="48"/>
      <c r="I106" s="18">
        <v>0</v>
      </c>
    </row>
    <row r="107" spans="1:9" ht="15.75" customHeight="1">
      <c r="A107" s="59"/>
      <c r="B107" s="51" t="s">
        <v>167</v>
      </c>
      <c r="C107" s="38"/>
      <c r="D107" s="38"/>
      <c r="E107" s="38"/>
      <c r="F107" s="38"/>
      <c r="G107" s="38"/>
      <c r="H107" s="38"/>
      <c r="I107" s="49">
        <f>I99+I105</f>
        <v>46382.427959999994</v>
      </c>
    </row>
    <row r="108" spans="1:9" ht="15.75" customHeight="1">
      <c r="A108" s="141" t="s">
        <v>211</v>
      </c>
      <c r="B108" s="141"/>
      <c r="C108" s="141"/>
      <c r="D108" s="141"/>
      <c r="E108" s="141"/>
      <c r="F108" s="141"/>
      <c r="G108" s="141"/>
      <c r="H108" s="141"/>
      <c r="I108" s="141"/>
    </row>
    <row r="109" spans="1:9" ht="15.75" customHeight="1">
      <c r="A109" s="65"/>
      <c r="B109" s="155" t="s">
        <v>212</v>
      </c>
      <c r="C109" s="155"/>
      <c r="D109" s="155"/>
      <c r="E109" s="155"/>
      <c r="F109" s="155"/>
      <c r="G109" s="155"/>
      <c r="H109" s="90"/>
      <c r="I109" s="3"/>
    </row>
    <row r="110" spans="1:9" ht="15.75" customHeight="1">
      <c r="A110" s="60"/>
      <c r="B110" s="156" t="s">
        <v>6</v>
      </c>
      <c r="C110" s="156"/>
      <c r="D110" s="156"/>
      <c r="E110" s="156"/>
      <c r="F110" s="156"/>
      <c r="G110" s="156"/>
      <c r="H110" s="28"/>
      <c r="I110" s="5"/>
    </row>
    <row r="111" spans="1:9" ht="15.7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 customHeight="1">
      <c r="A112" s="140" t="s">
        <v>7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15.75" customHeight="1">
      <c r="A113" s="140" t="s">
        <v>8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15.75" customHeight="1">
      <c r="A114" s="160" t="s">
        <v>59</v>
      </c>
      <c r="B114" s="160"/>
      <c r="C114" s="160"/>
      <c r="D114" s="160"/>
      <c r="E114" s="160"/>
      <c r="F114" s="160"/>
      <c r="G114" s="160"/>
      <c r="H114" s="160"/>
      <c r="I114" s="160"/>
    </row>
    <row r="115" spans="1:9" ht="15.75" customHeight="1">
      <c r="A115" s="10"/>
    </row>
    <row r="116" spans="1:9" ht="15.75" customHeight="1">
      <c r="A116" s="161" t="s">
        <v>9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15.75" customHeight="1">
      <c r="A117" s="4"/>
    </row>
    <row r="118" spans="1:9" ht="15.75" customHeight="1">
      <c r="B118" s="61" t="s">
        <v>10</v>
      </c>
      <c r="C118" s="162" t="s">
        <v>87</v>
      </c>
      <c r="D118" s="162"/>
      <c r="E118" s="162"/>
      <c r="F118" s="88"/>
      <c r="I118" s="63"/>
    </row>
    <row r="119" spans="1:9" ht="15.75" customHeight="1">
      <c r="A119" s="60"/>
      <c r="C119" s="156" t="s">
        <v>11</v>
      </c>
      <c r="D119" s="156"/>
      <c r="E119" s="156"/>
      <c r="F119" s="28"/>
      <c r="I119" s="62" t="s">
        <v>12</v>
      </c>
    </row>
    <row r="120" spans="1:9" ht="15.75" customHeight="1">
      <c r="A120" s="29"/>
      <c r="C120" s="11"/>
      <c r="D120" s="11"/>
      <c r="G120" s="11"/>
      <c r="H120" s="11"/>
    </row>
    <row r="121" spans="1:9" ht="15.75" customHeight="1">
      <c r="B121" s="61" t="s">
        <v>13</v>
      </c>
      <c r="C121" s="157"/>
      <c r="D121" s="157"/>
      <c r="E121" s="157"/>
      <c r="F121" s="89"/>
      <c r="I121" s="63"/>
    </row>
    <row r="122" spans="1:9" ht="15.75" customHeight="1">
      <c r="A122" s="60"/>
      <c r="C122" s="136" t="s">
        <v>11</v>
      </c>
      <c r="D122" s="136"/>
      <c r="E122" s="136"/>
      <c r="F122" s="74"/>
      <c r="I122" s="62" t="s">
        <v>12</v>
      </c>
    </row>
    <row r="123" spans="1:9" ht="15.75" customHeight="1">
      <c r="A123" s="4" t="s">
        <v>14</v>
      </c>
    </row>
    <row r="124" spans="1:9" ht="15.75" customHeight="1">
      <c r="A124" s="159" t="s">
        <v>15</v>
      </c>
      <c r="B124" s="159"/>
      <c r="C124" s="159"/>
      <c r="D124" s="159"/>
      <c r="E124" s="159"/>
      <c r="F124" s="159"/>
      <c r="G124" s="159"/>
      <c r="H124" s="159"/>
      <c r="I124" s="159"/>
    </row>
    <row r="125" spans="1:9" ht="45" customHeight="1">
      <c r="A125" s="158" t="s">
        <v>16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30" customHeight="1">
      <c r="A126" s="158" t="s">
        <v>17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30" customHeight="1">
      <c r="A127" s="158" t="s">
        <v>21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15" customHeight="1">
      <c r="A128" s="158" t="s">
        <v>20</v>
      </c>
      <c r="B128" s="158"/>
      <c r="C128" s="158"/>
      <c r="D128" s="158"/>
      <c r="E128" s="158"/>
      <c r="F128" s="158"/>
      <c r="G128" s="158"/>
      <c r="H128" s="158"/>
      <c r="I128" s="158"/>
    </row>
  </sheetData>
  <autoFilter ref="I12:I72"/>
  <mergeCells count="29">
    <mergeCell ref="B110:G110"/>
    <mergeCell ref="A112:I112"/>
    <mergeCell ref="A114:I114"/>
    <mergeCell ref="A116:I116"/>
    <mergeCell ref="C118:E118"/>
    <mergeCell ref="C119:E119"/>
    <mergeCell ref="C121:E121"/>
    <mergeCell ref="A128:I128"/>
    <mergeCell ref="C122:E122"/>
    <mergeCell ref="A124:I124"/>
    <mergeCell ref="A125:I125"/>
    <mergeCell ref="A126:I126"/>
    <mergeCell ref="A127:I127"/>
    <mergeCell ref="R76:U76"/>
    <mergeCell ref="A57:I57"/>
    <mergeCell ref="A113:I113"/>
    <mergeCell ref="A108:I108"/>
    <mergeCell ref="A3:I3"/>
    <mergeCell ref="A4:I4"/>
    <mergeCell ref="A8:I8"/>
    <mergeCell ref="A10:I10"/>
    <mergeCell ref="A5:I5"/>
    <mergeCell ref="A14:I14"/>
    <mergeCell ref="A15:I15"/>
    <mergeCell ref="A29:I29"/>
    <mergeCell ref="A45:I45"/>
    <mergeCell ref="A96:I96"/>
    <mergeCell ref="A100:I100"/>
    <mergeCell ref="B109:G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30"/>
  <sheetViews>
    <sheetView topLeftCell="A84" workbookViewId="0">
      <selection activeCell="B111" sqref="B111:G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168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188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43159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2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12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13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customHeight="1">
      <c r="A66" s="45">
        <v>13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f>G66</f>
        <v>276.74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customHeight="1">
      <c r="A86" s="33">
        <v>14</v>
      </c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f>G86*10</f>
        <v>1223.5</v>
      </c>
    </row>
    <row r="87" spans="1:9" ht="15.75" hidden="1" customHeight="1">
      <c r="A87" s="33"/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15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16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I98+I97+I86+I66+I51+I44+I43+I42+I41+I40+I39+I28+I27+I18+I17+I16</f>
        <v>33248.170559999999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11">
        <v>17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31.5" customHeight="1">
      <c r="A102" s="111">
        <v>18</v>
      </c>
      <c r="B102" s="69" t="s">
        <v>187</v>
      </c>
      <c r="C102" s="73" t="s">
        <v>36</v>
      </c>
      <c r="D102" s="15"/>
      <c r="E102" s="19"/>
      <c r="F102" s="13">
        <v>0.03</v>
      </c>
      <c r="G102" s="13">
        <v>3724.37</v>
      </c>
      <c r="H102" s="103">
        <f>G102*F102/1000</f>
        <v>0.1117311</v>
      </c>
      <c r="I102" s="122">
        <f>G102*0.01</f>
        <v>37.243699999999997</v>
      </c>
    </row>
    <row r="103" spans="1:9" ht="31.5" customHeight="1">
      <c r="A103" s="111">
        <v>19</v>
      </c>
      <c r="B103" s="69" t="s">
        <v>78</v>
      </c>
      <c r="C103" s="73" t="s">
        <v>115</v>
      </c>
      <c r="D103" s="15"/>
      <c r="E103" s="19"/>
      <c r="F103" s="13">
        <v>2</v>
      </c>
      <c r="G103" s="13">
        <v>86.69</v>
      </c>
      <c r="H103" s="103">
        <f>G103*F103/1000</f>
        <v>0.17338000000000001</v>
      </c>
      <c r="I103" s="112">
        <f>G103</f>
        <v>86.69</v>
      </c>
    </row>
    <row r="104" spans="1:9" ht="31.5" customHeight="1">
      <c r="A104" s="111">
        <v>20</v>
      </c>
      <c r="B104" s="69" t="s">
        <v>189</v>
      </c>
      <c r="C104" s="73" t="s">
        <v>140</v>
      </c>
      <c r="D104" s="15"/>
      <c r="E104" s="19"/>
      <c r="F104" s="13">
        <v>2</v>
      </c>
      <c r="G104" s="13">
        <v>121.79</v>
      </c>
      <c r="H104" s="103">
        <f>G104*F104/1000</f>
        <v>0.24358000000000002</v>
      </c>
      <c r="I104" s="121">
        <f>G104*2</f>
        <v>243.58</v>
      </c>
    </row>
    <row r="105" spans="1:9" ht="15.75" customHeight="1">
      <c r="A105" s="111">
        <v>21</v>
      </c>
      <c r="B105" s="109" t="s">
        <v>190</v>
      </c>
      <c r="C105" s="110" t="s">
        <v>73</v>
      </c>
      <c r="D105" s="15"/>
      <c r="E105" s="19"/>
      <c r="F105" s="13">
        <f>1/10</f>
        <v>0.1</v>
      </c>
      <c r="G105" s="13">
        <v>4165.3999999999996</v>
      </c>
      <c r="H105" s="103">
        <f t="shared" ref="H105:H106" si="13">G105*F105/1000</f>
        <v>0.41653999999999997</v>
      </c>
      <c r="I105" s="121">
        <f>G105*0.1</f>
        <v>416.53999999999996</v>
      </c>
    </row>
    <row r="106" spans="1:9" ht="15.75" customHeight="1">
      <c r="A106" s="111">
        <v>22</v>
      </c>
      <c r="B106" s="109" t="s">
        <v>191</v>
      </c>
      <c r="C106" s="73" t="s">
        <v>115</v>
      </c>
      <c r="D106" s="15"/>
      <c r="E106" s="19"/>
      <c r="F106" s="13">
        <v>1</v>
      </c>
      <c r="G106" s="13">
        <v>197.26</v>
      </c>
      <c r="H106" s="103">
        <f t="shared" si="13"/>
        <v>0.19725999999999999</v>
      </c>
      <c r="I106" s="112">
        <f>G106</f>
        <v>197.26</v>
      </c>
    </row>
    <row r="107" spans="1:9" ht="15.75" customHeight="1">
      <c r="A107" s="33"/>
      <c r="B107" s="50" t="s">
        <v>49</v>
      </c>
      <c r="C107" s="46"/>
      <c r="D107" s="58"/>
      <c r="E107" s="46">
        <v>1</v>
      </c>
      <c r="F107" s="46"/>
      <c r="G107" s="46"/>
      <c r="H107" s="46"/>
      <c r="I107" s="36">
        <f>SUM(I101:I106)</f>
        <v>995.71370000000002</v>
      </c>
    </row>
    <row r="108" spans="1:9" ht="15.75" customHeight="1">
      <c r="A108" s="33"/>
      <c r="B108" s="56" t="s">
        <v>77</v>
      </c>
      <c r="C108" s="16"/>
      <c r="D108" s="16"/>
      <c r="E108" s="47"/>
      <c r="F108" s="47"/>
      <c r="G108" s="48"/>
      <c r="H108" s="48"/>
      <c r="I108" s="18">
        <v>0</v>
      </c>
    </row>
    <row r="109" spans="1:9" ht="15.75" customHeight="1">
      <c r="A109" s="59"/>
      <c r="B109" s="51" t="s">
        <v>167</v>
      </c>
      <c r="C109" s="38"/>
      <c r="D109" s="38"/>
      <c r="E109" s="38"/>
      <c r="F109" s="38"/>
      <c r="G109" s="38"/>
      <c r="H109" s="38"/>
      <c r="I109" s="49">
        <f>I99+I107</f>
        <v>34243.884259999999</v>
      </c>
    </row>
    <row r="110" spans="1:9" ht="15.75" customHeight="1">
      <c r="A110" s="141" t="s">
        <v>213</v>
      </c>
      <c r="B110" s="141"/>
      <c r="C110" s="141"/>
      <c r="D110" s="141"/>
      <c r="E110" s="141"/>
      <c r="F110" s="141"/>
      <c r="G110" s="141"/>
      <c r="H110" s="141"/>
      <c r="I110" s="141"/>
    </row>
    <row r="111" spans="1:9" ht="15.75" customHeight="1">
      <c r="A111" s="80"/>
      <c r="B111" s="155" t="s">
        <v>214</v>
      </c>
      <c r="C111" s="155"/>
      <c r="D111" s="155"/>
      <c r="E111" s="155"/>
      <c r="F111" s="155"/>
      <c r="G111" s="155"/>
      <c r="H111" s="90"/>
      <c r="I111" s="3"/>
    </row>
    <row r="112" spans="1:9" ht="15.75" customHeight="1">
      <c r="A112" s="74"/>
      <c r="B112" s="156" t="s">
        <v>6</v>
      </c>
      <c r="C112" s="156"/>
      <c r="D112" s="156"/>
      <c r="E112" s="156"/>
      <c r="F112" s="156"/>
      <c r="G112" s="156"/>
      <c r="H112" s="28"/>
      <c r="I112" s="5"/>
    </row>
    <row r="113" spans="1:9" ht="15.7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customHeight="1">
      <c r="A114" s="140" t="s">
        <v>7</v>
      </c>
      <c r="B114" s="140"/>
      <c r="C114" s="140"/>
      <c r="D114" s="140"/>
      <c r="E114" s="140"/>
      <c r="F114" s="140"/>
      <c r="G114" s="140"/>
      <c r="H114" s="140"/>
      <c r="I114" s="140"/>
    </row>
    <row r="115" spans="1:9" ht="15.75" customHeight="1">
      <c r="A115" s="140" t="s">
        <v>8</v>
      </c>
      <c r="B115" s="140"/>
      <c r="C115" s="140"/>
      <c r="D115" s="140"/>
      <c r="E115" s="140"/>
      <c r="F115" s="140"/>
      <c r="G115" s="140"/>
      <c r="H115" s="140"/>
      <c r="I115" s="140"/>
    </row>
    <row r="116" spans="1:9" ht="15.75" customHeight="1">
      <c r="A116" s="160" t="s">
        <v>59</v>
      </c>
      <c r="B116" s="160"/>
      <c r="C116" s="160"/>
      <c r="D116" s="160"/>
      <c r="E116" s="160"/>
      <c r="F116" s="160"/>
      <c r="G116" s="160"/>
      <c r="H116" s="160"/>
      <c r="I116" s="160"/>
    </row>
    <row r="117" spans="1:9" ht="15.75" customHeight="1">
      <c r="A117" s="10"/>
    </row>
    <row r="118" spans="1:9" ht="15.75" customHeight="1">
      <c r="A118" s="161" t="s">
        <v>9</v>
      </c>
      <c r="B118" s="161"/>
      <c r="C118" s="161"/>
      <c r="D118" s="161"/>
      <c r="E118" s="161"/>
      <c r="F118" s="161"/>
      <c r="G118" s="161"/>
      <c r="H118" s="161"/>
      <c r="I118" s="161"/>
    </row>
    <row r="119" spans="1:9" ht="15.75" customHeight="1">
      <c r="A119" s="4"/>
    </row>
    <row r="120" spans="1:9" ht="15.75" customHeight="1">
      <c r="B120" s="77" t="s">
        <v>10</v>
      </c>
      <c r="C120" s="162" t="s">
        <v>87</v>
      </c>
      <c r="D120" s="162"/>
      <c r="E120" s="162"/>
      <c r="F120" s="88"/>
      <c r="I120" s="76"/>
    </row>
    <row r="121" spans="1:9" ht="15.75" customHeight="1">
      <c r="A121" s="74"/>
      <c r="C121" s="156" t="s">
        <v>11</v>
      </c>
      <c r="D121" s="156"/>
      <c r="E121" s="156"/>
      <c r="F121" s="28"/>
      <c r="I121" s="75" t="s">
        <v>12</v>
      </c>
    </row>
    <row r="122" spans="1:9" ht="15.75" customHeight="1">
      <c r="A122" s="29"/>
      <c r="C122" s="11"/>
      <c r="D122" s="11"/>
      <c r="G122" s="11"/>
      <c r="H122" s="11"/>
    </row>
    <row r="123" spans="1:9" ht="15.75" customHeight="1">
      <c r="B123" s="77" t="s">
        <v>13</v>
      </c>
      <c r="C123" s="157"/>
      <c r="D123" s="157"/>
      <c r="E123" s="157"/>
      <c r="F123" s="89"/>
      <c r="I123" s="76"/>
    </row>
    <row r="124" spans="1:9" ht="15.75" customHeight="1">
      <c r="A124" s="74"/>
      <c r="C124" s="136" t="s">
        <v>11</v>
      </c>
      <c r="D124" s="136"/>
      <c r="E124" s="136"/>
      <c r="F124" s="74"/>
      <c r="I124" s="75" t="s">
        <v>12</v>
      </c>
    </row>
    <row r="125" spans="1:9" ht="15.75" customHeight="1">
      <c r="A125" s="4" t="s">
        <v>14</v>
      </c>
    </row>
    <row r="126" spans="1:9" ht="15.75" customHeight="1">
      <c r="A126" s="159" t="s">
        <v>15</v>
      </c>
      <c r="B126" s="159"/>
      <c r="C126" s="159"/>
      <c r="D126" s="159"/>
      <c r="E126" s="159"/>
      <c r="F126" s="159"/>
      <c r="G126" s="159"/>
      <c r="H126" s="159"/>
      <c r="I126" s="159"/>
    </row>
    <row r="127" spans="1:9" ht="45" customHeight="1">
      <c r="A127" s="158" t="s">
        <v>16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30" customHeight="1">
      <c r="A128" s="158" t="s">
        <v>17</v>
      </c>
      <c r="B128" s="158"/>
      <c r="C128" s="158"/>
      <c r="D128" s="158"/>
      <c r="E128" s="158"/>
      <c r="F128" s="158"/>
      <c r="G128" s="158"/>
      <c r="H128" s="158"/>
      <c r="I128" s="158"/>
    </row>
    <row r="129" spans="1:9" ht="30" customHeight="1">
      <c r="A129" s="158" t="s">
        <v>21</v>
      </c>
      <c r="B129" s="158"/>
      <c r="C129" s="158"/>
      <c r="D129" s="158"/>
      <c r="E129" s="158"/>
      <c r="F129" s="158"/>
      <c r="G129" s="158"/>
      <c r="H129" s="158"/>
      <c r="I129" s="158"/>
    </row>
    <row r="130" spans="1:9" ht="15" customHeight="1">
      <c r="A130" s="158" t="s">
        <v>20</v>
      </c>
      <c r="B130" s="158"/>
      <c r="C130" s="158"/>
      <c r="D130" s="158"/>
      <c r="E130" s="158"/>
      <c r="F130" s="158"/>
      <c r="G130" s="158"/>
      <c r="H130" s="158"/>
      <c r="I130" s="158"/>
    </row>
  </sheetData>
  <autoFilter ref="I12:I72"/>
  <mergeCells count="29">
    <mergeCell ref="A126:I126"/>
    <mergeCell ref="A127:I127"/>
    <mergeCell ref="A128:I128"/>
    <mergeCell ref="A129:I129"/>
    <mergeCell ref="A130:I130"/>
    <mergeCell ref="R76:U76"/>
    <mergeCell ref="C124:E124"/>
    <mergeCell ref="A100:I100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25"/>
  <sheetViews>
    <sheetView topLeftCell="A41" workbookViewId="0">
      <selection activeCell="B106" sqref="B106: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169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192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43190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2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(F43/7.5*1.5)*G43</f>
        <v>90.686499999999995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>(F44/7.5*1.5)*G44</f>
        <v>99.297000000000011</v>
      </c>
      <c r="J44" s="27"/>
      <c r="L44" s="21"/>
      <c r="M44" s="22"/>
      <c r="N44" s="23"/>
    </row>
    <row r="45" spans="1:14" ht="15.75" hidden="1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hidden="1" customHeight="1">
      <c r="A51" s="45">
        <v>12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12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13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f t="shared" ref="I53:I54" si="7">F53/2*G53</f>
        <v>346.536</v>
      </c>
      <c r="J53" s="27"/>
      <c r="L53" s="21"/>
      <c r="M53" s="22"/>
      <c r="N53" s="23"/>
    </row>
    <row r="54" spans="1:14" ht="15.75" hidden="1" customHeight="1">
      <c r="A54" s="45">
        <v>14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f t="shared" si="7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7" t="s">
        <v>170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8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9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9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9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9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9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9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9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9"/>
        <v>0.18621000000000001</v>
      </c>
      <c r="I73" s="13">
        <v>0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0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1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2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2"/>
        <v>1.4681999999999997</v>
      </c>
      <c r="I86" s="13">
        <v>0</v>
      </c>
    </row>
    <row r="87" spans="1:9" ht="15.75" hidden="1" customHeight="1">
      <c r="A87" s="33"/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2"/>
        <v>3.19041</v>
      </c>
      <c r="I87" s="13">
        <v>0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2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3">E89</f>
        <v>6</v>
      </c>
      <c r="G89" s="13">
        <v>1564.44</v>
      </c>
      <c r="H89" s="103">
        <f t="shared" si="12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3"/>
        <v>6</v>
      </c>
      <c r="G90" s="13">
        <v>1906.89</v>
      </c>
      <c r="H90" s="103">
        <f t="shared" si="12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3"/>
        <v>6</v>
      </c>
      <c r="G91" s="13">
        <v>664.35</v>
      </c>
      <c r="H91" s="103">
        <f t="shared" si="12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3"/>
        <v>6</v>
      </c>
      <c r="G92" s="13">
        <v>778.85</v>
      </c>
      <c r="H92" s="103">
        <f t="shared" si="12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3"/>
        <v>4</v>
      </c>
      <c r="G93" s="13">
        <v>498.11</v>
      </c>
      <c r="H93" s="103">
        <f t="shared" si="12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3"/>
        <v>6</v>
      </c>
      <c r="G94" s="13">
        <v>1264.3399999999999</v>
      </c>
      <c r="H94" s="103">
        <f t="shared" si="12"/>
        <v>7.5860399999999988</v>
      </c>
      <c r="I94" s="13">
        <v>0</v>
      </c>
    </row>
    <row r="95" spans="1:9" ht="15.75" hidden="1" customHeight="1">
      <c r="A95" s="33"/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2"/>
        <v>2.8108906600000001</v>
      </c>
      <c r="I95" s="13">
        <v>0</v>
      </c>
    </row>
    <row r="96" spans="1:9" ht="15.75" customHeight="1">
      <c r="A96" s="149" t="s">
        <v>171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12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I98+I97+I44+I43+I42+I41+I40+I39+I28+I27+I18+I17+I16</f>
        <v>30402.874953333336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11">
        <v>14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SUM(I101)</f>
        <v>14.399999999999999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167</v>
      </c>
      <c r="C104" s="38"/>
      <c r="D104" s="38"/>
      <c r="E104" s="38"/>
      <c r="F104" s="38"/>
      <c r="G104" s="38"/>
      <c r="H104" s="38"/>
      <c r="I104" s="49">
        <f>I99+I102</f>
        <v>30417.274953333337</v>
      </c>
    </row>
    <row r="105" spans="1:9" ht="15.75" customHeight="1">
      <c r="A105" s="141" t="s">
        <v>215</v>
      </c>
      <c r="B105" s="141"/>
      <c r="C105" s="141"/>
      <c r="D105" s="141"/>
      <c r="E105" s="141"/>
      <c r="F105" s="141"/>
      <c r="G105" s="141"/>
      <c r="H105" s="141"/>
      <c r="I105" s="141"/>
    </row>
    <row r="106" spans="1:9" ht="15.75" customHeight="1">
      <c r="A106" s="80"/>
      <c r="B106" s="155" t="s">
        <v>216</v>
      </c>
      <c r="C106" s="155"/>
      <c r="D106" s="155"/>
      <c r="E106" s="155"/>
      <c r="F106" s="155"/>
      <c r="G106" s="155"/>
      <c r="H106" s="90"/>
      <c r="I106" s="3"/>
    </row>
    <row r="107" spans="1:9" ht="15.75" customHeight="1">
      <c r="A107" s="74"/>
      <c r="B107" s="156" t="s">
        <v>6</v>
      </c>
      <c r="C107" s="156"/>
      <c r="D107" s="156"/>
      <c r="E107" s="156"/>
      <c r="F107" s="156"/>
      <c r="G107" s="156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40" t="s">
        <v>7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.75" customHeight="1">
      <c r="A110" s="140" t="s">
        <v>8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15.75" customHeight="1">
      <c r="A111" s="160" t="s">
        <v>59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 customHeight="1">
      <c r="A112" s="10"/>
    </row>
    <row r="113" spans="1:9" ht="15.75" customHeight="1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 customHeight="1">
      <c r="A114" s="4"/>
    </row>
    <row r="115" spans="1:9" ht="15.75" customHeight="1">
      <c r="B115" s="77" t="s">
        <v>10</v>
      </c>
      <c r="C115" s="162" t="s">
        <v>87</v>
      </c>
      <c r="D115" s="162"/>
      <c r="E115" s="162"/>
      <c r="F115" s="88"/>
      <c r="I115" s="76"/>
    </row>
    <row r="116" spans="1:9" ht="15.75" customHeight="1">
      <c r="A116" s="74"/>
      <c r="C116" s="156" t="s">
        <v>11</v>
      </c>
      <c r="D116" s="156"/>
      <c r="E116" s="156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57"/>
      <c r="D118" s="157"/>
      <c r="E118" s="157"/>
      <c r="F118" s="89"/>
      <c r="I118" s="76"/>
    </row>
    <row r="119" spans="1:9" ht="15.75" customHeight="1">
      <c r="A119" s="74"/>
      <c r="C119" s="136" t="s">
        <v>11</v>
      </c>
      <c r="D119" s="136"/>
      <c r="E119" s="136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59" t="s">
        <v>15</v>
      </c>
      <c r="B121" s="159"/>
      <c r="C121" s="159"/>
      <c r="D121" s="159"/>
      <c r="E121" s="159"/>
      <c r="F121" s="159"/>
      <c r="G121" s="159"/>
      <c r="H121" s="159"/>
      <c r="I121" s="159"/>
    </row>
    <row r="122" spans="1:9" ht="45" customHeight="1">
      <c r="A122" s="158" t="s">
        <v>16</v>
      </c>
      <c r="B122" s="158"/>
      <c r="C122" s="158"/>
      <c r="D122" s="158"/>
      <c r="E122" s="158"/>
      <c r="F122" s="158"/>
      <c r="G122" s="158"/>
      <c r="H122" s="158"/>
      <c r="I122" s="158"/>
    </row>
    <row r="123" spans="1:9" ht="30" customHeight="1">
      <c r="A123" s="158" t="s">
        <v>17</v>
      </c>
      <c r="B123" s="158"/>
      <c r="C123" s="158"/>
      <c r="D123" s="158"/>
      <c r="E123" s="158"/>
      <c r="F123" s="158"/>
      <c r="G123" s="158"/>
      <c r="H123" s="158"/>
      <c r="I123" s="158"/>
    </row>
    <row r="124" spans="1:9" ht="30" customHeight="1">
      <c r="A124" s="158" t="s">
        <v>21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15" customHeight="1">
      <c r="A125" s="158" t="s">
        <v>20</v>
      </c>
      <c r="B125" s="158"/>
      <c r="C125" s="158"/>
      <c r="D125" s="158"/>
      <c r="E125" s="158"/>
      <c r="F125" s="158"/>
      <c r="G125" s="158"/>
      <c r="H125" s="158"/>
      <c r="I125" s="158"/>
    </row>
  </sheetData>
  <autoFilter ref="I12:I72"/>
  <mergeCells count="29">
    <mergeCell ref="A121:I121"/>
    <mergeCell ref="A122:I122"/>
    <mergeCell ref="A123:I123"/>
    <mergeCell ref="A124:I124"/>
    <mergeCell ref="A125:I125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27"/>
  <sheetViews>
    <sheetView topLeftCell="A52" workbookViewId="0">
      <selection activeCell="B108" sqref="B108:G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172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193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43220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2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F43/7.5*1.5*G43</f>
        <v>90.686499999999995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>F44/7.5*1.5*G44</f>
        <v>99.297000000000011</v>
      </c>
      <c r="J44" s="27"/>
      <c r="L44" s="21"/>
      <c r="M44" s="22"/>
      <c r="N44" s="23"/>
    </row>
    <row r="45" spans="1:14" ht="21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24.75" hidden="1" customHeight="1">
      <c r="A46" s="45">
        <v>15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22.5" hidden="1" customHeight="1">
      <c r="A47" s="45"/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20.25" hidden="1" customHeight="1">
      <c r="A48" s="45">
        <v>16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24.75" hidden="1" customHeight="1">
      <c r="A49" s="45">
        <v>17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24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39.75" hidden="1" customHeight="1">
      <c r="A51" s="45">
        <v>12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4.5" customHeight="1">
      <c r="A52" s="45">
        <v>12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0.75" customHeight="1">
      <c r="A53" s="45">
        <v>13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f>F53/2*G53</f>
        <v>346.536</v>
      </c>
      <c r="J53" s="27"/>
      <c r="L53" s="21"/>
      <c r="M53" s="22"/>
      <c r="N53" s="23"/>
    </row>
    <row r="54" spans="1:14" ht="21.75" customHeight="1">
      <c r="A54" s="45">
        <v>14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f>F54/2*G54</f>
        <v>70.331299999999999</v>
      </c>
      <c r="J54" s="27"/>
      <c r="L54" s="21"/>
      <c r="M54" s="22"/>
      <c r="N54" s="23"/>
    </row>
    <row r="55" spans="1:14" ht="30.7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27.7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7" t="s">
        <v>170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15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v>0</v>
      </c>
    </row>
    <row r="87" spans="1:9" ht="15.75" hidden="1" customHeight="1">
      <c r="A87" s="33"/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49" t="s">
        <v>171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15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16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I98+I97+I54+I53+I52+I44+I43+I42+I41+I40+I39+I28+I27+I18+I17+I16</f>
        <v>32062.521633333334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8" customHeight="1">
      <c r="A101" s="111">
        <v>17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5.75" hidden="1" customHeight="1">
      <c r="A102" s="111">
        <v>17</v>
      </c>
      <c r="B102" s="123" t="s">
        <v>194</v>
      </c>
      <c r="C102" s="124" t="s">
        <v>195</v>
      </c>
      <c r="D102" s="56"/>
      <c r="E102" s="13"/>
      <c r="F102" s="13">
        <v>1</v>
      </c>
      <c r="G102" s="125">
        <v>7033.13</v>
      </c>
      <c r="H102" s="103">
        <f t="shared" ref="H102:H103" si="13">G102*F102/1000</f>
        <v>7.0331299999999999</v>
      </c>
      <c r="I102" s="112">
        <f>G102*0.01</f>
        <v>70.331299999999999</v>
      </c>
    </row>
    <row r="103" spans="1:9" ht="34.5" customHeight="1">
      <c r="A103" s="111">
        <v>18</v>
      </c>
      <c r="B103" s="69" t="s">
        <v>196</v>
      </c>
      <c r="C103" s="73" t="s">
        <v>115</v>
      </c>
      <c r="D103" s="56"/>
      <c r="E103" s="13"/>
      <c r="F103" s="13">
        <v>1</v>
      </c>
      <c r="G103" s="40">
        <v>9353.7000000000007</v>
      </c>
      <c r="H103" s="103">
        <f t="shared" si="13"/>
        <v>9.3536999999999999</v>
      </c>
      <c r="I103" s="112">
        <f>G103*1</f>
        <v>9353.7000000000007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I103+I101</f>
        <v>9368.1</v>
      </c>
    </row>
    <row r="105" spans="1:9" ht="15.75" customHeight="1">
      <c r="A105" s="33"/>
      <c r="B105" s="56" t="s">
        <v>77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167</v>
      </c>
      <c r="C106" s="38"/>
      <c r="D106" s="38"/>
      <c r="E106" s="38"/>
      <c r="F106" s="38"/>
      <c r="G106" s="38"/>
      <c r="H106" s="38"/>
      <c r="I106" s="49">
        <f>I99+I104</f>
        <v>41430.621633333336</v>
      </c>
    </row>
    <row r="107" spans="1:9" ht="15.75" customHeight="1">
      <c r="A107" s="141" t="s">
        <v>217</v>
      </c>
      <c r="B107" s="141"/>
      <c r="C107" s="141"/>
      <c r="D107" s="141"/>
      <c r="E107" s="141"/>
      <c r="F107" s="141"/>
      <c r="G107" s="141"/>
      <c r="H107" s="141"/>
      <c r="I107" s="141"/>
    </row>
    <row r="108" spans="1:9" ht="15.75" customHeight="1">
      <c r="A108" s="80"/>
      <c r="B108" s="155" t="s">
        <v>218</v>
      </c>
      <c r="C108" s="155"/>
      <c r="D108" s="155"/>
      <c r="E108" s="155"/>
      <c r="F108" s="155"/>
      <c r="G108" s="155"/>
      <c r="H108" s="90"/>
      <c r="I108" s="3"/>
    </row>
    <row r="109" spans="1:9" ht="15.75" customHeight="1">
      <c r="A109" s="74"/>
      <c r="B109" s="156" t="s">
        <v>6</v>
      </c>
      <c r="C109" s="156"/>
      <c r="D109" s="156"/>
      <c r="E109" s="156"/>
      <c r="F109" s="156"/>
      <c r="G109" s="156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40" t="s">
        <v>7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15.75" customHeight="1">
      <c r="A112" s="140" t="s">
        <v>8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15.75" customHeight="1">
      <c r="A113" s="160" t="s">
        <v>59</v>
      </c>
      <c r="B113" s="160"/>
      <c r="C113" s="160"/>
      <c r="D113" s="160"/>
      <c r="E113" s="160"/>
      <c r="F113" s="160"/>
      <c r="G113" s="160"/>
      <c r="H113" s="160"/>
      <c r="I113" s="160"/>
    </row>
    <row r="114" spans="1:9" ht="15.75" customHeight="1">
      <c r="A114" s="10"/>
    </row>
    <row r="115" spans="1:9" ht="15.75" customHeight="1">
      <c r="A115" s="161" t="s">
        <v>9</v>
      </c>
      <c r="B115" s="161"/>
      <c r="C115" s="161"/>
      <c r="D115" s="161"/>
      <c r="E115" s="161"/>
      <c r="F115" s="161"/>
      <c r="G115" s="161"/>
      <c r="H115" s="161"/>
      <c r="I115" s="161"/>
    </row>
    <row r="116" spans="1:9" ht="15.75" customHeight="1">
      <c r="A116" s="4"/>
    </row>
    <row r="117" spans="1:9" ht="15.75" customHeight="1">
      <c r="B117" s="77" t="s">
        <v>10</v>
      </c>
      <c r="C117" s="162" t="s">
        <v>87</v>
      </c>
      <c r="D117" s="162"/>
      <c r="E117" s="162"/>
      <c r="F117" s="88"/>
      <c r="I117" s="76"/>
    </row>
    <row r="118" spans="1:9" ht="15.75" customHeight="1">
      <c r="A118" s="74"/>
      <c r="C118" s="156" t="s">
        <v>11</v>
      </c>
      <c r="D118" s="156"/>
      <c r="E118" s="156"/>
      <c r="F118" s="28"/>
      <c r="I118" s="75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77" t="s">
        <v>13</v>
      </c>
      <c r="C120" s="157"/>
      <c r="D120" s="157"/>
      <c r="E120" s="157"/>
      <c r="F120" s="89"/>
      <c r="I120" s="76"/>
    </row>
    <row r="121" spans="1:9" ht="15.75" customHeight="1">
      <c r="A121" s="74"/>
      <c r="C121" s="136" t="s">
        <v>11</v>
      </c>
      <c r="D121" s="136"/>
      <c r="E121" s="136"/>
      <c r="F121" s="74"/>
      <c r="I121" s="75" t="s">
        <v>12</v>
      </c>
    </row>
    <row r="122" spans="1:9" ht="15.75" customHeight="1">
      <c r="A122" s="4" t="s">
        <v>14</v>
      </c>
    </row>
    <row r="123" spans="1:9" ht="15.75" customHeight="1">
      <c r="A123" s="159" t="s">
        <v>15</v>
      </c>
      <c r="B123" s="159"/>
      <c r="C123" s="159"/>
      <c r="D123" s="159"/>
      <c r="E123" s="159"/>
      <c r="F123" s="159"/>
      <c r="G123" s="159"/>
      <c r="H123" s="159"/>
      <c r="I123" s="159"/>
    </row>
    <row r="124" spans="1:9" ht="45" customHeight="1">
      <c r="A124" s="158" t="s">
        <v>16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30" customHeight="1">
      <c r="A125" s="158" t="s">
        <v>17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30" customHeight="1">
      <c r="A126" s="158" t="s">
        <v>21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15" customHeight="1">
      <c r="A127" s="158" t="s">
        <v>20</v>
      </c>
      <c r="B127" s="158"/>
      <c r="C127" s="158"/>
      <c r="D127" s="158"/>
      <c r="E127" s="158"/>
      <c r="F127" s="158"/>
      <c r="G127" s="158"/>
      <c r="H127" s="158"/>
      <c r="I127" s="158"/>
    </row>
  </sheetData>
  <autoFilter ref="I12:I72"/>
  <mergeCells count="29">
    <mergeCell ref="A123:I123"/>
    <mergeCell ref="A124:I124"/>
    <mergeCell ref="A125:I125"/>
    <mergeCell ref="A126:I126"/>
    <mergeCell ref="A127:I127"/>
    <mergeCell ref="R76:U76"/>
    <mergeCell ref="C121:E121"/>
    <mergeCell ref="A100:I100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29"/>
  <sheetViews>
    <sheetView topLeftCell="A65" workbookViewId="0">
      <selection activeCell="B110" sqref="B110: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175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197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43251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F19*G19</f>
        <v>323.9622</v>
      </c>
      <c r="J19" s="26"/>
      <c r="K19" s="8"/>
      <c r="L19" s="8"/>
      <c r="M19" s="8"/>
    </row>
    <row r="20" spans="1:13" ht="15.75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6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7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12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13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14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15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17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18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customHeight="1">
      <c r="A46" s="45">
        <v>19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customHeight="1">
      <c r="A47" s="45">
        <v>20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customHeight="1">
      <c r="A48" s="45">
        <v>21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customHeight="1">
      <c r="A49" s="45">
        <v>22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24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34.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9.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23.2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9.5" customHeight="1">
      <c r="A60" s="45">
        <v>25</v>
      </c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f>G60*1.5</f>
        <v>2251.5</v>
      </c>
      <c r="J60" s="27"/>
      <c r="L60" s="21"/>
      <c r="M60" s="22"/>
      <c r="N60" s="23"/>
    </row>
    <row r="61" spans="1:14" ht="22.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24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29.2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6.2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customHeight="1">
      <c r="A68" s="33">
        <v>26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customHeight="1">
      <c r="A69" s="33">
        <v>27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customHeight="1">
      <c r="A70" s="33">
        <v>28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customHeight="1">
      <c r="A71" s="33">
        <v>29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customHeight="1">
      <c r="A72" s="33">
        <v>30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27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29.2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4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27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23.2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24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30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27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27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21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7.2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/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v>0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customHeight="1">
      <c r="A95" s="33">
        <v>31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32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33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I98+I97+I95+I72+I71+I70+I69+I68+I60+I51+I50+I49+I48+I47+I46+I35+I34+I33+I32+I31+I28+I27+I26+I25+I24+I23+I22+I21+I20+I19+I18+I17+I16</f>
        <v>90171.354214611129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11">
        <v>34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31.5" customHeight="1">
      <c r="A102" s="111">
        <v>35</v>
      </c>
      <c r="B102" s="126" t="s">
        <v>198</v>
      </c>
      <c r="C102" s="127" t="s">
        <v>195</v>
      </c>
      <c r="D102" s="56"/>
      <c r="E102" s="13"/>
      <c r="F102" s="13">
        <v>1</v>
      </c>
      <c r="G102" s="40">
        <v>1413.49</v>
      </c>
      <c r="H102" s="103">
        <f>G102*F102/1000</f>
        <v>1.4134899999999999</v>
      </c>
      <c r="I102" s="112">
        <f>G102*0.03</f>
        <v>42.404699999999998</v>
      </c>
    </row>
    <row r="103" spans="1:9" ht="16.5" customHeight="1">
      <c r="A103" s="111">
        <v>36</v>
      </c>
      <c r="B103" s="128" t="s">
        <v>199</v>
      </c>
      <c r="C103" s="44" t="s">
        <v>115</v>
      </c>
      <c r="D103" s="56"/>
      <c r="E103" s="13"/>
      <c r="F103" s="13"/>
      <c r="G103" s="40">
        <v>192.49</v>
      </c>
      <c r="H103" s="103"/>
      <c r="I103" s="112">
        <f>G103*1</f>
        <v>192.49</v>
      </c>
    </row>
    <row r="104" spans="1:9" ht="17.25" customHeight="1">
      <c r="A104" s="111">
        <v>37</v>
      </c>
      <c r="B104" s="128" t="s">
        <v>200</v>
      </c>
      <c r="C104" s="44" t="s">
        <v>115</v>
      </c>
      <c r="D104" s="56"/>
      <c r="E104" s="13"/>
      <c r="F104" s="13"/>
      <c r="G104" s="40">
        <v>89.59</v>
      </c>
      <c r="H104" s="103"/>
      <c r="I104" s="112">
        <f>G104*1</f>
        <v>89.59</v>
      </c>
    </row>
    <row r="105" spans="1:9" ht="17.25" customHeight="1">
      <c r="A105" s="111">
        <v>38</v>
      </c>
      <c r="B105" s="126" t="s">
        <v>81</v>
      </c>
      <c r="C105" s="129" t="s">
        <v>115</v>
      </c>
      <c r="D105" s="56"/>
      <c r="E105" s="13"/>
      <c r="F105" s="13"/>
      <c r="G105" s="125">
        <v>197.48</v>
      </c>
      <c r="H105" s="103"/>
      <c r="I105" s="112">
        <f>G105*1</f>
        <v>197.48</v>
      </c>
    </row>
    <row r="106" spans="1:9" ht="15.75" customHeight="1">
      <c r="A106" s="33"/>
      <c r="B106" s="50" t="s">
        <v>49</v>
      </c>
      <c r="C106" s="46"/>
      <c r="D106" s="58"/>
      <c r="E106" s="46">
        <v>1</v>
      </c>
      <c r="F106" s="46"/>
      <c r="G106" s="46"/>
      <c r="H106" s="46"/>
      <c r="I106" s="36">
        <f>SUM(I101:I105)</f>
        <v>536.36469999999997</v>
      </c>
    </row>
    <row r="107" spans="1:9" ht="15.75" customHeight="1">
      <c r="A107" s="33"/>
      <c r="B107" s="56" t="s">
        <v>77</v>
      </c>
      <c r="C107" s="16"/>
      <c r="D107" s="16"/>
      <c r="E107" s="47"/>
      <c r="F107" s="47"/>
      <c r="G107" s="48"/>
      <c r="H107" s="48"/>
      <c r="I107" s="18">
        <v>0</v>
      </c>
    </row>
    <row r="108" spans="1:9" ht="15.75" customHeight="1">
      <c r="A108" s="59"/>
      <c r="B108" s="51" t="s">
        <v>167</v>
      </c>
      <c r="C108" s="38"/>
      <c r="D108" s="38"/>
      <c r="E108" s="38"/>
      <c r="F108" s="38"/>
      <c r="G108" s="38"/>
      <c r="H108" s="38"/>
      <c r="I108" s="49">
        <f>I99+I106</f>
        <v>90707.718914611134</v>
      </c>
    </row>
    <row r="109" spans="1:9" ht="15.75" customHeight="1">
      <c r="A109" s="141" t="s">
        <v>204</v>
      </c>
      <c r="B109" s="141"/>
      <c r="C109" s="141"/>
      <c r="D109" s="141"/>
      <c r="E109" s="141"/>
      <c r="F109" s="141"/>
      <c r="G109" s="141"/>
      <c r="H109" s="141"/>
      <c r="I109" s="141"/>
    </row>
    <row r="110" spans="1:9" ht="15.75" customHeight="1">
      <c r="A110" s="80"/>
      <c r="B110" s="155" t="s">
        <v>205</v>
      </c>
      <c r="C110" s="155"/>
      <c r="D110" s="155"/>
      <c r="E110" s="155"/>
      <c r="F110" s="155"/>
      <c r="G110" s="155"/>
      <c r="H110" s="90"/>
      <c r="I110" s="3"/>
    </row>
    <row r="111" spans="1:9" ht="15.75" customHeight="1">
      <c r="A111" s="74"/>
      <c r="B111" s="156" t="s">
        <v>6</v>
      </c>
      <c r="C111" s="156"/>
      <c r="D111" s="156"/>
      <c r="E111" s="156"/>
      <c r="F111" s="156"/>
      <c r="G111" s="156"/>
      <c r="H111" s="28"/>
      <c r="I111" s="5"/>
    </row>
    <row r="112" spans="1:9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40" t="s">
        <v>7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15.75" customHeight="1">
      <c r="A114" s="140" t="s">
        <v>8</v>
      </c>
      <c r="B114" s="140"/>
      <c r="C114" s="140"/>
      <c r="D114" s="140"/>
      <c r="E114" s="140"/>
      <c r="F114" s="140"/>
      <c r="G114" s="140"/>
      <c r="H114" s="140"/>
      <c r="I114" s="140"/>
    </row>
    <row r="115" spans="1:9" ht="15.75" customHeight="1">
      <c r="A115" s="160" t="s">
        <v>59</v>
      </c>
      <c r="B115" s="160"/>
      <c r="C115" s="160"/>
      <c r="D115" s="160"/>
      <c r="E115" s="160"/>
      <c r="F115" s="160"/>
      <c r="G115" s="160"/>
      <c r="H115" s="160"/>
      <c r="I115" s="160"/>
    </row>
    <row r="116" spans="1:9" ht="15.75" customHeight="1">
      <c r="A116" s="10"/>
    </row>
    <row r="117" spans="1:9" ht="15.75" customHeight="1">
      <c r="A117" s="161" t="s">
        <v>9</v>
      </c>
      <c r="B117" s="161"/>
      <c r="C117" s="161"/>
      <c r="D117" s="161"/>
      <c r="E117" s="161"/>
      <c r="F117" s="161"/>
      <c r="G117" s="161"/>
      <c r="H117" s="161"/>
      <c r="I117" s="161"/>
    </row>
    <row r="118" spans="1:9" ht="15.75" customHeight="1">
      <c r="A118" s="4"/>
    </row>
    <row r="119" spans="1:9" ht="15.75" customHeight="1">
      <c r="B119" s="77" t="s">
        <v>10</v>
      </c>
      <c r="C119" s="162" t="s">
        <v>87</v>
      </c>
      <c r="D119" s="162"/>
      <c r="E119" s="162"/>
      <c r="F119" s="88"/>
      <c r="I119" s="76"/>
    </row>
    <row r="120" spans="1:9" ht="15.75" customHeight="1">
      <c r="A120" s="74"/>
      <c r="C120" s="156" t="s">
        <v>11</v>
      </c>
      <c r="D120" s="156"/>
      <c r="E120" s="156"/>
      <c r="F120" s="28"/>
      <c r="I120" s="75" t="s">
        <v>12</v>
      </c>
    </row>
    <row r="121" spans="1:9" ht="15.75" customHeight="1">
      <c r="A121" s="29"/>
      <c r="C121" s="11"/>
      <c r="D121" s="11"/>
      <c r="G121" s="11"/>
      <c r="H121" s="11"/>
    </row>
    <row r="122" spans="1:9" ht="15.75" customHeight="1">
      <c r="B122" s="77" t="s">
        <v>13</v>
      </c>
      <c r="C122" s="157"/>
      <c r="D122" s="157"/>
      <c r="E122" s="157"/>
      <c r="F122" s="89"/>
      <c r="I122" s="76"/>
    </row>
    <row r="123" spans="1:9" ht="15.75" customHeight="1">
      <c r="A123" s="74"/>
      <c r="C123" s="136" t="s">
        <v>11</v>
      </c>
      <c r="D123" s="136"/>
      <c r="E123" s="136"/>
      <c r="F123" s="74"/>
      <c r="I123" s="75" t="s">
        <v>12</v>
      </c>
    </row>
    <row r="124" spans="1:9" ht="15.75" customHeight="1">
      <c r="A124" s="4" t="s">
        <v>14</v>
      </c>
    </row>
    <row r="125" spans="1:9" ht="15.75" customHeight="1">
      <c r="A125" s="159" t="s">
        <v>15</v>
      </c>
      <c r="B125" s="159"/>
      <c r="C125" s="159"/>
      <c r="D125" s="159"/>
      <c r="E125" s="159"/>
      <c r="F125" s="159"/>
      <c r="G125" s="159"/>
      <c r="H125" s="159"/>
      <c r="I125" s="159"/>
    </row>
    <row r="126" spans="1:9" ht="45" customHeight="1">
      <c r="A126" s="158" t="s">
        <v>16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30" customHeight="1">
      <c r="A127" s="158" t="s">
        <v>17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30" customHeight="1">
      <c r="A128" s="158" t="s">
        <v>21</v>
      </c>
      <c r="B128" s="158"/>
      <c r="C128" s="158"/>
      <c r="D128" s="158"/>
      <c r="E128" s="158"/>
      <c r="F128" s="158"/>
      <c r="G128" s="158"/>
      <c r="H128" s="158"/>
      <c r="I128" s="158"/>
    </row>
    <row r="129" spans="1:9" ht="15" customHeight="1">
      <c r="A129" s="158" t="s">
        <v>20</v>
      </c>
      <c r="B129" s="158"/>
      <c r="C129" s="158"/>
      <c r="D129" s="158"/>
      <c r="E129" s="158"/>
      <c r="F129" s="158"/>
      <c r="G129" s="158"/>
      <c r="H129" s="158"/>
      <c r="I129" s="158"/>
    </row>
  </sheetData>
  <autoFilter ref="I12:I72"/>
  <mergeCells count="29">
    <mergeCell ref="A125:I125"/>
    <mergeCell ref="A126:I126"/>
    <mergeCell ref="A127:I127"/>
    <mergeCell ref="A128:I128"/>
    <mergeCell ref="A129:I129"/>
    <mergeCell ref="R76:U76"/>
    <mergeCell ref="C123:E123"/>
    <mergeCell ref="A100:I100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25"/>
  <sheetViews>
    <sheetView topLeftCell="A34" workbookViewId="0">
      <selection activeCell="B101" sqref="B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176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201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43281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154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customHeight="1">
      <c r="A55" s="45">
        <v>10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11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8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23.2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21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24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24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7.2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21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21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21.75" hidden="1" customHeight="1">
      <c r="A73" s="33">
        <v>12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G73*F73</f>
        <v>186.21</v>
      </c>
    </row>
    <row r="74" spans="1:21" ht="30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9.2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22.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27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32.2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26.2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21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24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9.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24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12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I98+I97+I56+I55+I35+I34+I32+I31+I28+I27+I18+I17+I16</f>
        <v>38574.049228111107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11">
        <v>14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SUM(I101:I101)</f>
        <v>14.399999999999999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167</v>
      </c>
      <c r="C104" s="38"/>
      <c r="D104" s="38"/>
      <c r="E104" s="38"/>
      <c r="F104" s="38"/>
      <c r="G104" s="38"/>
      <c r="H104" s="38"/>
      <c r="I104" s="49">
        <f>I99+I102</f>
        <v>38588.449228111109</v>
      </c>
    </row>
    <row r="105" spans="1:9" ht="15.75" customHeight="1">
      <c r="A105" s="141" t="s">
        <v>202</v>
      </c>
      <c r="B105" s="141"/>
      <c r="C105" s="141"/>
      <c r="D105" s="141"/>
      <c r="E105" s="141"/>
      <c r="F105" s="141"/>
      <c r="G105" s="141"/>
      <c r="H105" s="141"/>
      <c r="I105" s="141"/>
    </row>
    <row r="106" spans="1:9" ht="15.75" customHeight="1">
      <c r="A106" s="80"/>
      <c r="B106" s="155" t="s">
        <v>203</v>
      </c>
      <c r="C106" s="155"/>
      <c r="D106" s="155"/>
      <c r="E106" s="155"/>
      <c r="F106" s="155"/>
      <c r="G106" s="155"/>
      <c r="H106" s="90"/>
      <c r="I106" s="3"/>
    </row>
    <row r="107" spans="1:9" ht="15.75" customHeight="1">
      <c r="A107" s="74"/>
      <c r="B107" s="156" t="s">
        <v>6</v>
      </c>
      <c r="C107" s="156"/>
      <c r="D107" s="156"/>
      <c r="E107" s="156"/>
      <c r="F107" s="156"/>
      <c r="G107" s="156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40" t="s">
        <v>7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.75" customHeight="1">
      <c r="A110" s="140" t="s">
        <v>8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15.75" customHeight="1">
      <c r="A111" s="160" t="s">
        <v>59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 customHeight="1">
      <c r="A112" s="10"/>
    </row>
    <row r="113" spans="1:9" ht="15.75" customHeight="1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 customHeight="1">
      <c r="A114" s="4"/>
    </row>
    <row r="115" spans="1:9" ht="15.75" customHeight="1">
      <c r="B115" s="77" t="s">
        <v>10</v>
      </c>
      <c r="C115" s="162" t="s">
        <v>87</v>
      </c>
      <c r="D115" s="162"/>
      <c r="E115" s="162"/>
      <c r="F115" s="88"/>
      <c r="I115" s="76"/>
    </row>
    <row r="116" spans="1:9" ht="15.75" customHeight="1">
      <c r="A116" s="74"/>
      <c r="C116" s="156" t="s">
        <v>11</v>
      </c>
      <c r="D116" s="156"/>
      <c r="E116" s="156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57"/>
      <c r="D118" s="157"/>
      <c r="E118" s="157"/>
      <c r="F118" s="89"/>
      <c r="I118" s="76"/>
    </row>
    <row r="119" spans="1:9" ht="15.75" customHeight="1">
      <c r="A119" s="74"/>
      <c r="C119" s="136" t="s">
        <v>11</v>
      </c>
      <c r="D119" s="136"/>
      <c r="E119" s="136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59" t="s">
        <v>15</v>
      </c>
      <c r="B121" s="159"/>
      <c r="C121" s="159"/>
      <c r="D121" s="159"/>
      <c r="E121" s="159"/>
      <c r="F121" s="159"/>
      <c r="G121" s="159"/>
      <c r="H121" s="159"/>
      <c r="I121" s="159"/>
    </row>
    <row r="122" spans="1:9" ht="45" customHeight="1">
      <c r="A122" s="158" t="s">
        <v>16</v>
      </c>
      <c r="B122" s="158"/>
      <c r="C122" s="158"/>
      <c r="D122" s="158"/>
      <c r="E122" s="158"/>
      <c r="F122" s="158"/>
      <c r="G122" s="158"/>
      <c r="H122" s="158"/>
      <c r="I122" s="158"/>
    </row>
    <row r="123" spans="1:9" ht="30" customHeight="1">
      <c r="A123" s="158" t="s">
        <v>17</v>
      </c>
      <c r="B123" s="158"/>
      <c r="C123" s="158"/>
      <c r="D123" s="158"/>
      <c r="E123" s="158"/>
      <c r="F123" s="158"/>
      <c r="G123" s="158"/>
      <c r="H123" s="158"/>
      <c r="I123" s="158"/>
    </row>
    <row r="124" spans="1:9" ht="30" customHeight="1">
      <c r="A124" s="158" t="s">
        <v>21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15" customHeight="1">
      <c r="A125" s="158" t="s">
        <v>20</v>
      </c>
      <c r="B125" s="158"/>
      <c r="C125" s="158"/>
      <c r="D125" s="158"/>
      <c r="E125" s="158"/>
      <c r="F125" s="158"/>
      <c r="G125" s="158"/>
      <c r="H125" s="158"/>
      <c r="I125" s="158"/>
    </row>
  </sheetData>
  <autoFilter ref="I12:I72"/>
  <mergeCells count="29">
    <mergeCell ref="A121:I121"/>
    <mergeCell ref="A122:I122"/>
    <mergeCell ref="A123:I123"/>
    <mergeCell ref="A124:I124"/>
    <mergeCell ref="A125:I125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27"/>
  <sheetViews>
    <sheetView topLeftCell="A16" workbookViewId="0">
      <selection activeCell="B101" sqref="B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177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210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43312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hidden="1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178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10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11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SUM(I16+I17+I18+I27+I28+I31+I32+I34+I35+I97+I98)</f>
        <v>29310.16922811111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46">
        <v>12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31.5" customHeight="1">
      <c r="A102" s="33">
        <v>13</v>
      </c>
      <c r="B102" s="69" t="s">
        <v>187</v>
      </c>
      <c r="C102" s="73" t="s">
        <v>36</v>
      </c>
      <c r="D102" s="46"/>
      <c r="E102" s="46"/>
      <c r="F102" s="46"/>
      <c r="G102" s="40">
        <v>3724.37</v>
      </c>
      <c r="H102" s="46"/>
      <c r="I102" s="33">
        <f>G102*0.01</f>
        <v>37.243699999999997</v>
      </c>
    </row>
    <row r="103" spans="1:9" ht="27.75" customHeight="1">
      <c r="A103" s="33">
        <v>14</v>
      </c>
      <c r="B103" s="69" t="s">
        <v>78</v>
      </c>
      <c r="C103" s="73" t="s">
        <v>115</v>
      </c>
      <c r="D103" s="46"/>
      <c r="E103" s="46"/>
      <c r="F103" s="46"/>
      <c r="G103" s="40">
        <v>86.69</v>
      </c>
      <c r="H103" s="46"/>
      <c r="I103" s="33">
        <f>G103*1</f>
        <v>86.69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I103+I102+I101</f>
        <v>138.33369999999999</v>
      </c>
    </row>
    <row r="105" spans="1:9" ht="15.75" customHeight="1">
      <c r="A105" s="33"/>
      <c r="B105" s="56" t="s">
        <v>77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167</v>
      </c>
      <c r="C106" s="38"/>
      <c r="D106" s="38"/>
      <c r="E106" s="38"/>
      <c r="F106" s="38"/>
      <c r="G106" s="38"/>
      <c r="H106" s="38"/>
      <c r="I106" s="49">
        <f>I99+I104</f>
        <v>29448.502928111109</v>
      </c>
    </row>
    <row r="107" spans="1:9" ht="15.75" customHeight="1">
      <c r="A107" s="141" t="s">
        <v>208</v>
      </c>
      <c r="B107" s="141"/>
      <c r="C107" s="141"/>
      <c r="D107" s="141"/>
      <c r="E107" s="141"/>
      <c r="F107" s="141"/>
      <c r="G107" s="141"/>
      <c r="H107" s="141"/>
      <c r="I107" s="141"/>
    </row>
    <row r="108" spans="1:9" ht="15.75" customHeight="1">
      <c r="A108" s="80"/>
      <c r="B108" s="155" t="s">
        <v>209</v>
      </c>
      <c r="C108" s="155"/>
      <c r="D108" s="155"/>
      <c r="E108" s="155"/>
      <c r="F108" s="155"/>
      <c r="G108" s="155"/>
      <c r="H108" s="90"/>
      <c r="I108" s="3"/>
    </row>
    <row r="109" spans="1:9" ht="15.75" customHeight="1">
      <c r="A109" s="74"/>
      <c r="B109" s="156" t="s">
        <v>6</v>
      </c>
      <c r="C109" s="156"/>
      <c r="D109" s="156"/>
      <c r="E109" s="156"/>
      <c r="F109" s="156"/>
      <c r="G109" s="156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40" t="s">
        <v>7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15.75" customHeight="1">
      <c r="A112" s="140" t="s">
        <v>8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15.75" customHeight="1">
      <c r="A113" s="160" t="s">
        <v>59</v>
      </c>
      <c r="B113" s="160"/>
      <c r="C113" s="160"/>
      <c r="D113" s="160"/>
      <c r="E113" s="160"/>
      <c r="F113" s="160"/>
      <c r="G113" s="160"/>
      <c r="H113" s="160"/>
      <c r="I113" s="160"/>
    </row>
    <row r="114" spans="1:9" ht="15.75" customHeight="1">
      <c r="A114" s="10"/>
    </row>
    <row r="115" spans="1:9" ht="15.75" customHeight="1">
      <c r="A115" s="161" t="s">
        <v>9</v>
      </c>
      <c r="B115" s="161"/>
      <c r="C115" s="161"/>
      <c r="D115" s="161"/>
      <c r="E115" s="161"/>
      <c r="F115" s="161"/>
      <c r="G115" s="161"/>
      <c r="H115" s="161"/>
      <c r="I115" s="161"/>
    </row>
    <row r="116" spans="1:9" ht="15.75" customHeight="1">
      <c r="A116" s="4"/>
    </row>
    <row r="117" spans="1:9" ht="15.75" customHeight="1">
      <c r="B117" s="77" t="s">
        <v>10</v>
      </c>
      <c r="C117" s="162" t="s">
        <v>87</v>
      </c>
      <c r="D117" s="162"/>
      <c r="E117" s="162"/>
      <c r="F117" s="88"/>
      <c r="I117" s="76"/>
    </row>
    <row r="118" spans="1:9" ht="15.75" customHeight="1">
      <c r="A118" s="74"/>
      <c r="C118" s="156" t="s">
        <v>11</v>
      </c>
      <c r="D118" s="156"/>
      <c r="E118" s="156"/>
      <c r="F118" s="28"/>
      <c r="I118" s="75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77" t="s">
        <v>13</v>
      </c>
      <c r="C120" s="157"/>
      <c r="D120" s="157"/>
      <c r="E120" s="157"/>
      <c r="F120" s="89"/>
      <c r="I120" s="76"/>
    </row>
    <row r="121" spans="1:9" ht="15.75" customHeight="1">
      <c r="A121" s="74"/>
      <c r="C121" s="136" t="s">
        <v>11</v>
      </c>
      <c r="D121" s="136"/>
      <c r="E121" s="136"/>
      <c r="F121" s="74"/>
      <c r="I121" s="75" t="s">
        <v>12</v>
      </c>
    </row>
    <row r="122" spans="1:9" ht="15.75" customHeight="1">
      <c r="A122" s="4" t="s">
        <v>14</v>
      </c>
    </row>
    <row r="123" spans="1:9" ht="15.75" customHeight="1">
      <c r="A123" s="159" t="s">
        <v>15</v>
      </c>
      <c r="B123" s="159"/>
      <c r="C123" s="159"/>
      <c r="D123" s="159"/>
      <c r="E123" s="159"/>
      <c r="F123" s="159"/>
      <c r="G123" s="159"/>
      <c r="H123" s="159"/>
      <c r="I123" s="159"/>
    </row>
    <row r="124" spans="1:9" ht="45" customHeight="1">
      <c r="A124" s="158" t="s">
        <v>16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30" customHeight="1">
      <c r="A125" s="158" t="s">
        <v>17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30" customHeight="1">
      <c r="A126" s="158" t="s">
        <v>21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15" customHeight="1">
      <c r="A127" s="158" t="s">
        <v>20</v>
      </c>
      <c r="B127" s="158"/>
      <c r="C127" s="158"/>
      <c r="D127" s="158"/>
      <c r="E127" s="158"/>
      <c r="F127" s="158"/>
      <c r="G127" s="158"/>
      <c r="H127" s="158"/>
      <c r="I127" s="158"/>
    </row>
  </sheetData>
  <autoFilter ref="I12:I72"/>
  <mergeCells count="29">
    <mergeCell ref="A123:I123"/>
    <mergeCell ref="A124:I124"/>
    <mergeCell ref="A125:I125"/>
    <mergeCell ref="A126:I126"/>
    <mergeCell ref="A127:I127"/>
    <mergeCell ref="R76:U76"/>
    <mergeCell ref="C121:E121"/>
    <mergeCell ref="A100:I100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130"/>
  <sheetViews>
    <sheetView topLeftCell="A30" workbookViewId="0">
      <selection activeCell="B101" sqref="B101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179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219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43343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hidden="1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178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10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11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I98+I97+I35+I34+I32+I31+I28+I27+I18+I17+I16</f>
        <v>29310.16922811111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31">
        <v>12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5.75" customHeight="1">
      <c r="A102" s="111">
        <v>13</v>
      </c>
      <c r="B102" s="69" t="s">
        <v>81</v>
      </c>
      <c r="C102" s="73" t="s">
        <v>115</v>
      </c>
      <c r="D102" s="68"/>
      <c r="E102" s="40"/>
      <c r="F102" s="40">
        <v>1</v>
      </c>
      <c r="G102" s="125">
        <v>197.48</v>
      </c>
      <c r="H102" s="107">
        <f t="shared" ref="H102" si="18">G102*F102/1000</f>
        <v>0.19747999999999999</v>
      </c>
      <c r="I102" s="112">
        <f>G102</f>
        <v>197.48</v>
      </c>
    </row>
    <row r="103" spans="1:9" ht="15.75" customHeight="1">
      <c r="A103" s="111">
        <v>14</v>
      </c>
      <c r="B103" s="69" t="s">
        <v>220</v>
      </c>
      <c r="C103" s="73" t="s">
        <v>30</v>
      </c>
      <c r="D103" s="42" t="s">
        <v>223</v>
      </c>
      <c r="E103" s="40"/>
      <c r="F103" s="40"/>
      <c r="G103" s="40">
        <v>600</v>
      </c>
      <c r="H103" s="107"/>
      <c r="I103" s="112">
        <f>G103*1.5</f>
        <v>900</v>
      </c>
    </row>
    <row r="104" spans="1:9" ht="15.75" customHeight="1">
      <c r="A104" s="111">
        <v>15</v>
      </c>
      <c r="B104" s="69" t="s">
        <v>221</v>
      </c>
      <c r="C104" s="73" t="s">
        <v>222</v>
      </c>
      <c r="D104" s="68"/>
      <c r="E104" s="40"/>
      <c r="F104" s="40"/>
      <c r="G104" s="130">
        <v>1794</v>
      </c>
      <c r="H104" s="107"/>
      <c r="I104" s="112">
        <f>G104*1</f>
        <v>1794</v>
      </c>
    </row>
    <row r="105" spans="1:9" ht="15.75" customHeight="1">
      <c r="A105" s="111">
        <v>16</v>
      </c>
      <c r="B105" s="126" t="s">
        <v>224</v>
      </c>
      <c r="C105" s="127" t="s">
        <v>225</v>
      </c>
      <c r="D105" s="68"/>
      <c r="E105" s="40"/>
      <c r="F105" s="40"/>
      <c r="G105" s="40">
        <v>214.8</v>
      </c>
      <c r="H105" s="107"/>
      <c r="I105" s="112">
        <f>G105*1</f>
        <v>214.8</v>
      </c>
    </row>
    <row r="106" spans="1:9" ht="15.75" customHeight="1">
      <c r="A106" s="111">
        <v>17</v>
      </c>
      <c r="B106" s="126" t="s">
        <v>226</v>
      </c>
      <c r="C106" s="132" t="s">
        <v>227</v>
      </c>
      <c r="D106" s="68"/>
      <c r="E106" s="40"/>
      <c r="F106" s="40"/>
      <c r="G106" s="40">
        <v>145.97999999999999</v>
      </c>
      <c r="H106" s="107"/>
      <c r="I106" s="112">
        <f>G106*1</f>
        <v>145.97999999999999</v>
      </c>
    </row>
    <row r="107" spans="1:9" ht="15.75" customHeight="1">
      <c r="A107" s="33"/>
      <c r="B107" s="50" t="s">
        <v>49</v>
      </c>
      <c r="C107" s="46"/>
      <c r="D107" s="58"/>
      <c r="E107" s="46">
        <v>1</v>
      </c>
      <c r="F107" s="46"/>
      <c r="G107" s="46"/>
      <c r="H107" s="46"/>
      <c r="I107" s="36">
        <f>SUM(I101:I106)</f>
        <v>3266.6600000000003</v>
      </c>
    </row>
    <row r="108" spans="1:9" ht="15.75" customHeight="1">
      <c r="A108" s="33"/>
      <c r="B108" s="56" t="s">
        <v>77</v>
      </c>
      <c r="C108" s="16"/>
      <c r="D108" s="16"/>
      <c r="E108" s="47"/>
      <c r="F108" s="47"/>
      <c r="G108" s="48"/>
      <c r="H108" s="48"/>
      <c r="I108" s="18">
        <v>0</v>
      </c>
    </row>
    <row r="109" spans="1:9" ht="15.75" customHeight="1">
      <c r="A109" s="59"/>
      <c r="B109" s="51" t="s">
        <v>167</v>
      </c>
      <c r="C109" s="38"/>
      <c r="D109" s="38"/>
      <c r="E109" s="38"/>
      <c r="F109" s="38"/>
      <c r="G109" s="38"/>
      <c r="H109" s="38"/>
      <c r="I109" s="49">
        <f>I99+I107</f>
        <v>32576.82922811111</v>
      </c>
    </row>
    <row r="110" spans="1:9" ht="15.75" customHeight="1">
      <c r="A110" s="141" t="s">
        <v>228</v>
      </c>
      <c r="B110" s="141"/>
      <c r="C110" s="141"/>
      <c r="D110" s="141"/>
      <c r="E110" s="141"/>
      <c r="F110" s="141"/>
      <c r="G110" s="141"/>
      <c r="H110" s="141"/>
      <c r="I110" s="141"/>
    </row>
    <row r="111" spans="1:9" ht="15.75" customHeight="1">
      <c r="A111" s="80"/>
      <c r="B111" s="155" t="s">
        <v>229</v>
      </c>
      <c r="C111" s="155"/>
      <c r="D111" s="155"/>
      <c r="E111" s="155"/>
      <c r="F111" s="155"/>
      <c r="G111" s="155"/>
      <c r="H111" s="90"/>
      <c r="I111" s="3"/>
    </row>
    <row r="112" spans="1:9" ht="15.75" customHeight="1">
      <c r="A112" s="74"/>
      <c r="B112" s="156" t="s">
        <v>6</v>
      </c>
      <c r="C112" s="156"/>
      <c r="D112" s="156"/>
      <c r="E112" s="156"/>
      <c r="F112" s="156"/>
      <c r="G112" s="156"/>
      <c r="H112" s="28"/>
      <c r="I112" s="5"/>
    </row>
    <row r="113" spans="1:9" ht="15.7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customHeight="1">
      <c r="A114" s="140" t="s">
        <v>7</v>
      </c>
      <c r="B114" s="140"/>
      <c r="C114" s="140"/>
      <c r="D114" s="140"/>
      <c r="E114" s="140"/>
      <c r="F114" s="140"/>
      <c r="G114" s="140"/>
      <c r="H114" s="140"/>
      <c r="I114" s="140"/>
    </row>
    <row r="115" spans="1:9" ht="15.75" customHeight="1">
      <c r="A115" s="140" t="s">
        <v>8</v>
      </c>
      <c r="B115" s="140"/>
      <c r="C115" s="140"/>
      <c r="D115" s="140"/>
      <c r="E115" s="140"/>
      <c r="F115" s="140"/>
      <c r="G115" s="140"/>
      <c r="H115" s="140"/>
      <c r="I115" s="140"/>
    </row>
    <row r="116" spans="1:9" ht="15.75" customHeight="1">
      <c r="A116" s="160" t="s">
        <v>59</v>
      </c>
      <c r="B116" s="160"/>
      <c r="C116" s="160"/>
      <c r="D116" s="160"/>
      <c r="E116" s="160"/>
      <c r="F116" s="160"/>
      <c r="G116" s="160"/>
      <c r="H116" s="160"/>
      <c r="I116" s="160"/>
    </row>
    <row r="117" spans="1:9" ht="15.75" customHeight="1">
      <c r="A117" s="10"/>
    </row>
    <row r="118" spans="1:9" ht="15.75" customHeight="1">
      <c r="A118" s="161" t="s">
        <v>9</v>
      </c>
      <c r="B118" s="161"/>
      <c r="C118" s="161"/>
      <c r="D118" s="161"/>
      <c r="E118" s="161"/>
      <c r="F118" s="161"/>
      <c r="G118" s="161"/>
      <c r="H118" s="161"/>
      <c r="I118" s="161"/>
    </row>
    <row r="119" spans="1:9" ht="15.75" customHeight="1">
      <c r="A119" s="4"/>
    </row>
    <row r="120" spans="1:9" ht="15.75" customHeight="1">
      <c r="B120" s="77" t="s">
        <v>10</v>
      </c>
      <c r="C120" s="162" t="s">
        <v>87</v>
      </c>
      <c r="D120" s="162"/>
      <c r="E120" s="162"/>
      <c r="F120" s="88"/>
      <c r="I120" s="76"/>
    </row>
    <row r="121" spans="1:9" ht="15.75" customHeight="1">
      <c r="A121" s="74"/>
      <c r="C121" s="156" t="s">
        <v>11</v>
      </c>
      <c r="D121" s="156"/>
      <c r="E121" s="156"/>
      <c r="F121" s="28"/>
      <c r="I121" s="75" t="s">
        <v>12</v>
      </c>
    </row>
    <row r="122" spans="1:9" ht="15.75" customHeight="1">
      <c r="A122" s="29"/>
      <c r="C122" s="11"/>
      <c r="D122" s="11"/>
      <c r="G122" s="11"/>
      <c r="H122" s="11"/>
    </row>
    <row r="123" spans="1:9" ht="15.75" customHeight="1">
      <c r="B123" s="77" t="s">
        <v>13</v>
      </c>
      <c r="C123" s="157"/>
      <c r="D123" s="157"/>
      <c r="E123" s="157"/>
      <c r="F123" s="89"/>
      <c r="I123" s="76"/>
    </row>
    <row r="124" spans="1:9" ht="15.75" customHeight="1">
      <c r="A124" s="74"/>
      <c r="C124" s="136" t="s">
        <v>11</v>
      </c>
      <c r="D124" s="136"/>
      <c r="E124" s="136"/>
      <c r="F124" s="74"/>
      <c r="I124" s="75" t="s">
        <v>12</v>
      </c>
    </row>
    <row r="125" spans="1:9" ht="15.75" customHeight="1">
      <c r="A125" s="4" t="s">
        <v>14</v>
      </c>
    </row>
    <row r="126" spans="1:9" ht="15.75" customHeight="1">
      <c r="A126" s="159" t="s">
        <v>15</v>
      </c>
      <c r="B126" s="159"/>
      <c r="C126" s="159"/>
      <c r="D126" s="159"/>
      <c r="E126" s="159"/>
      <c r="F126" s="159"/>
      <c r="G126" s="159"/>
      <c r="H126" s="159"/>
      <c r="I126" s="159"/>
    </row>
    <row r="127" spans="1:9" ht="45" customHeight="1">
      <c r="A127" s="158" t="s">
        <v>16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30" customHeight="1">
      <c r="A128" s="158" t="s">
        <v>17</v>
      </c>
      <c r="B128" s="158"/>
      <c r="C128" s="158"/>
      <c r="D128" s="158"/>
      <c r="E128" s="158"/>
      <c r="F128" s="158"/>
      <c r="G128" s="158"/>
      <c r="H128" s="158"/>
      <c r="I128" s="158"/>
    </row>
    <row r="129" spans="1:9" ht="30" customHeight="1">
      <c r="A129" s="158" t="s">
        <v>21</v>
      </c>
      <c r="B129" s="158"/>
      <c r="C129" s="158"/>
      <c r="D129" s="158"/>
      <c r="E129" s="158"/>
      <c r="F129" s="158"/>
      <c r="G129" s="158"/>
      <c r="H129" s="158"/>
      <c r="I129" s="158"/>
    </row>
    <row r="130" spans="1:9" ht="15" customHeight="1">
      <c r="A130" s="158" t="s">
        <v>20</v>
      </c>
      <c r="B130" s="158"/>
      <c r="C130" s="158"/>
      <c r="D130" s="158"/>
      <c r="E130" s="158"/>
      <c r="F130" s="158"/>
      <c r="G130" s="158"/>
      <c r="H130" s="158"/>
      <c r="I130" s="158"/>
    </row>
  </sheetData>
  <autoFilter ref="I12:I72"/>
  <mergeCells count="29">
    <mergeCell ref="A126:I126"/>
    <mergeCell ref="A127:I127"/>
    <mergeCell ref="A128:I128"/>
    <mergeCell ref="A129:I129"/>
    <mergeCell ref="A130:I130"/>
    <mergeCell ref="R76:U76"/>
    <mergeCell ref="C124:E124"/>
    <mergeCell ref="A100:I100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28"/>
  <sheetViews>
    <sheetView topLeftCell="A73" workbookViewId="0">
      <selection activeCell="J111" sqref="J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180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230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43373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4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5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6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7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8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9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10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11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customHeight="1">
      <c r="A46" s="45">
        <v>12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customHeight="1">
      <c r="A47" s="45">
        <v>13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customHeight="1">
      <c r="A48" s="45">
        <v>14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customHeight="1">
      <c r="A49" s="45">
        <v>15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17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7.25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17.2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4.2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7.25" hidden="1" customHeight="1">
      <c r="A87" s="33">
        <v>12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17.25" hidden="1" customHeight="1">
      <c r="A88" s="33">
        <v>19</v>
      </c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G88*(4/10)</f>
        <v>119.19600000000001</v>
      </c>
    </row>
    <row r="89" spans="1:9" ht="21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19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21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18.7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8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1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customHeight="1">
      <c r="A95" s="33">
        <v>19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20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21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I98+I97+I73+I51+I50+I49+I48+I47+I46+I35+I34+I32+I31+I28+I27+I22+I21+I18+I17+I16+I95</f>
        <v>36270.83529061111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111">
        <v>22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6.5" customHeight="1">
      <c r="A102" s="111">
        <v>23</v>
      </c>
      <c r="B102" s="69" t="s">
        <v>81</v>
      </c>
      <c r="C102" s="73" t="s">
        <v>115</v>
      </c>
      <c r="D102" s="68"/>
      <c r="E102" s="40"/>
      <c r="F102" s="40">
        <v>1</v>
      </c>
      <c r="G102" s="125">
        <v>197.48</v>
      </c>
      <c r="H102" s="107">
        <f t="shared" ref="H102" si="18">G102*F102/1000</f>
        <v>0.19747999999999999</v>
      </c>
      <c r="I102" s="112">
        <f>G102</f>
        <v>197.48</v>
      </c>
    </row>
    <row r="103" spans="1:9" ht="16.5" customHeight="1">
      <c r="A103" s="111">
        <v>24</v>
      </c>
      <c r="B103" s="126" t="s">
        <v>224</v>
      </c>
      <c r="C103" s="127" t="s">
        <v>225</v>
      </c>
      <c r="D103" s="68"/>
      <c r="E103" s="40"/>
      <c r="F103" s="40"/>
      <c r="G103" s="40">
        <v>214.8</v>
      </c>
      <c r="H103" s="107"/>
      <c r="I103" s="112">
        <f>G103*1</f>
        <v>214.8</v>
      </c>
    </row>
    <row r="104" spans="1:9" ht="16.5" customHeight="1">
      <c r="A104" s="111">
        <v>25</v>
      </c>
      <c r="B104" s="126" t="s">
        <v>226</v>
      </c>
      <c r="C104" s="132" t="s">
        <v>227</v>
      </c>
      <c r="D104" s="68"/>
      <c r="E104" s="40"/>
      <c r="F104" s="40"/>
      <c r="G104" s="40">
        <v>145.97999999999999</v>
      </c>
      <c r="H104" s="107"/>
      <c r="I104" s="112">
        <f>G104*1</f>
        <v>145.97999999999999</v>
      </c>
    </row>
    <row r="105" spans="1:9" ht="15.75" customHeight="1">
      <c r="A105" s="33"/>
      <c r="B105" s="50" t="s">
        <v>49</v>
      </c>
      <c r="C105" s="46"/>
      <c r="D105" s="58"/>
      <c r="E105" s="46">
        <v>1</v>
      </c>
      <c r="F105" s="46"/>
      <c r="G105" s="46"/>
      <c r="H105" s="46"/>
      <c r="I105" s="36">
        <f>SUM(I101:I104)</f>
        <v>572.66</v>
      </c>
    </row>
    <row r="106" spans="1:9" ht="15.75" customHeight="1">
      <c r="A106" s="33"/>
      <c r="B106" s="56" t="s">
        <v>77</v>
      </c>
      <c r="C106" s="16"/>
      <c r="D106" s="16"/>
      <c r="E106" s="47"/>
      <c r="F106" s="47"/>
      <c r="G106" s="48"/>
      <c r="H106" s="48"/>
      <c r="I106" s="18">
        <v>0</v>
      </c>
    </row>
    <row r="107" spans="1:9" ht="15.75" customHeight="1">
      <c r="A107" s="59"/>
      <c r="B107" s="51" t="s">
        <v>167</v>
      </c>
      <c r="C107" s="38"/>
      <c r="D107" s="38"/>
      <c r="E107" s="38"/>
      <c r="F107" s="38"/>
      <c r="G107" s="38"/>
      <c r="H107" s="38"/>
      <c r="I107" s="49">
        <f>I99+I105</f>
        <v>36843.495290611114</v>
      </c>
    </row>
    <row r="108" spans="1:9" ht="15.75" customHeight="1">
      <c r="A108" s="141" t="s">
        <v>235</v>
      </c>
      <c r="B108" s="141"/>
      <c r="C108" s="141"/>
      <c r="D108" s="141"/>
      <c r="E108" s="141"/>
      <c r="F108" s="141"/>
      <c r="G108" s="141"/>
      <c r="H108" s="141"/>
      <c r="I108" s="141"/>
    </row>
    <row r="109" spans="1:9" ht="15.75" customHeight="1">
      <c r="A109" s="80"/>
      <c r="B109" s="155" t="s">
        <v>236</v>
      </c>
      <c r="C109" s="155"/>
      <c r="D109" s="155"/>
      <c r="E109" s="155"/>
      <c r="F109" s="155"/>
      <c r="G109" s="155"/>
      <c r="H109" s="90"/>
      <c r="I109" s="3"/>
    </row>
    <row r="110" spans="1:9" ht="15.75" customHeight="1">
      <c r="A110" s="74"/>
      <c r="B110" s="156" t="s">
        <v>6</v>
      </c>
      <c r="C110" s="156"/>
      <c r="D110" s="156"/>
      <c r="E110" s="156"/>
      <c r="F110" s="156"/>
      <c r="G110" s="156"/>
      <c r="H110" s="28"/>
      <c r="I110" s="5"/>
    </row>
    <row r="111" spans="1:9" ht="8.2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 customHeight="1">
      <c r="A112" s="140" t="s">
        <v>7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15.75" customHeight="1">
      <c r="A113" s="140" t="s">
        <v>8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15.75" customHeight="1">
      <c r="A114" s="160" t="s">
        <v>59</v>
      </c>
      <c r="B114" s="160"/>
      <c r="C114" s="160"/>
      <c r="D114" s="160"/>
      <c r="E114" s="160"/>
      <c r="F114" s="160"/>
      <c r="G114" s="160"/>
      <c r="H114" s="160"/>
      <c r="I114" s="160"/>
    </row>
    <row r="115" spans="1:9" ht="15.75" customHeight="1">
      <c r="A115" s="10"/>
    </row>
    <row r="116" spans="1:9" ht="15.75" customHeight="1">
      <c r="A116" s="161" t="s">
        <v>9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15.75" customHeight="1">
      <c r="A117" s="4"/>
    </row>
    <row r="118" spans="1:9" ht="15.75" customHeight="1">
      <c r="B118" s="77" t="s">
        <v>10</v>
      </c>
      <c r="C118" s="162" t="s">
        <v>87</v>
      </c>
      <c r="D118" s="162"/>
      <c r="E118" s="162"/>
      <c r="F118" s="88"/>
      <c r="I118" s="76"/>
    </row>
    <row r="119" spans="1:9" ht="15.75" customHeight="1">
      <c r="A119" s="74"/>
      <c r="C119" s="156" t="s">
        <v>11</v>
      </c>
      <c r="D119" s="156"/>
      <c r="E119" s="156"/>
      <c r="F119" s="28"/>
      <c r="I119" s="75" t="s">
        <v>12</v>
      </c>
    </row>
    <row r="120" spans="1:9" ht="15.75" customHeight="1">
      <c r="A120" s="29"/>
      <c r="C120" s="11"/>
      <c r="D120" s="11"/>
      <c r="G120" s="11"/>
      <c r="H120" s="11"/>
    </row>
    <row r="121" spans="1:9" ht="15.75" customHeight="1">
      <c r="B121" s="77" t="s">
        <v>13</v>
      </c>
      <c r="C121" s="157"/>
      <c r="D121" s="157"/>
      <c r="E121" s="157"/>
      <c r="F121" s="89"/>
      <c r="I121" s="76"/>
    </row>
    <row r="122" spans="1:9" ht="15.75" customHeight="1">
      <c r="A122" s="74"/>
      <c r="C122" s="136" t="s">
        <v>11</v>
      </c>
      <c r="D122" s="136"/>
      <c r="E122" s="136"/>
      <c r="F122" s="74"/>
      <c r="I122" s="75" t="s">
        <v>12</v>
      </c>
    </row>
    <row r="123" spans="1:9" ht="15.75" customHeight="1">
      <c r="A123" s="4" t="s">
        <v>14</v>
      </c>
    </row>
    <row r="124" spans="1:9" ht="15.75" customHeight="1">
      <c r="A124" s="159" t="s">
        <v>15</v>
      </c>
      <c r="B124" s="159"/>
      <c r="C124" s="159"/>
      <c r="D124" s="159"/>
      <c r="E124" s="159"/>
      <c r="F124" s="159"/>
      <c r="G124" s="159"/>
      <c r="H124" s="159"/>
      <c r="I124" s="159"/>
    </row>
    <row r="125" spans="1:9" ht="45" customHeight="1">
      <c r="A125" s="158" t="s">
        <v>16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30" customHeight="1">
      <c r="A126" s="158" t="s">
        <v>17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30" customHeight="1">
      <c r="A127" s="158" t="s">
        <v>21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15" customHeight="1">
      <c r="A128" s="158" t="s">
        <v>20</v>
      </c>
      <c r="B128" s="158"/>
      <c r="C128" s="158"/>
      <c r="D128" s="158"/>
      <c r="E128" s="158"/>
      <c r="F128" s="158"/>
      <c r="G128" s="158"/>
      <c r="H128" s="158"/>
      <c r="I128" s="158"/>
    </row>
  </sheetData>
  <autoFilter ref="I12:I72"/>
  <mergeCells count="29">
    <mergeCell ref="A124:I124"/>
    <mergeCell ref="A125:I125"/>
    <mergeCell ref="A126:I126"/>
    <mergeCell ref="A127:I127"/>
    <mergeCell ref="A128:I128"/>
    <mergeCell ref="R76:U76"/>
    <mergeCell ref="C122:E122"/>
    <mergeCell ref="A100:I100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6"/>
  <sheetViews>
    <sheetView topLeftCell="A56" workbookViewId="0">
      <selection activeCell="B101" sqref="B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181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231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43404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customHeight="1">
      <c r="A52" s="45">
        <v>10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customHeight="1">
      <c r="A53" s="45">
        <v>11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57"/>
      <c r="B74" s="79" t="s">
        <v>121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0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15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G87*(10/3)</f>
        <v>3544.9</v>
      </c>
    </row>
    <row r="88" spans="1:9" ht="31.5" hidden="1" customHeight="1">
      <c r="A88" s="33">
        <v>16</v>
      </c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20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15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16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I98+I97+I56+I55+I54+I53+I52+I35+I34+I32+I31+I28+I27+I18+I17+I16</f>
        <v>40233.695908111113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46">
        <v>17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15.75" customHeight="1">
      <c r="A102" s="46">
        <v>18</v>
      </c>
      <c r="B102" s="113" t="s">
        <v>232</v>
      </c>
      <c r="C102" s="45" t="s">
        <v>94</v>
      </c>
      <c r="D102" s="52"/>
      <c r="E102" s="52"/>
      <c r="F102" s="52"/>
      <c r="G102" s="40">
        <v>3413.41</v>
      </c>
      <c r="H102" s="52"/>
      <c r="I102" s="133">
        <f>G102*0.06</f>
        <v>204.80459999999999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SUM(I101:I102)</f>
        <v>219.2046</v>
      </c>
    </row>
    <row r="104" spans="1:9" ht="15.75" customHeight="1">
      <c r="A104" s="33"/>
      <c r="B104" s="56" t="s">
        <v>77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167</v>
      </c>
      <c r="C105" s="38"/>
      <c r="D105" s="38"/>
      <c r="E105" s="38"/>
      <c r="F105" s="38"/>
      <c r="G105" s="38"/>
      <c r="H105" s="38"/>
      <c r="I105" s="49">
        <f>I99+I103</f>
        <v>40452.90050811111</v>
      </c>
    </row>
    <row r="106" spans="1:9" ht="15.75" customHeight="1">
      <c r="A106" s="141" t="s">
        <v>233</v>
      </c>
      <c r="B106" s="141"/>
      <c r="C106" s="141"/>
      <c r="D106" s="141"/>
      <c r="E106" s="141"/>
      <c r="F106" s="141"/>
      <c r="G106" s="141"/>
      <c r="H106" s="141"/>
      <c r="I106" s="141"/>
    </row>
    <row r="107" spans="1:9" ht="15.75" customHeight="1">
      <c r="A107" s="80"/>
      <c r="B107" s="155" t="s">
        <v>234</v>
      </c>
      <c r="C107" s="155"/>
      <c r="D107" s="155"/>
      <c r="E107" s="155"/>
      <c r="F107" s="155"/>
      <c r="G107" s="155"/>
      <c r="H107" s="90"/>
      <c r="I107" s="3"/>
    </row>
    <row r="108" spans="1:9" ht="15.75" customHeight="1">
      <c r="A108" s="74"/>
      <c r="B108" s="156" t="s">
        <v>6</v>
      </c>
      <c r="C108" s="156"/>
      <c r="D108" s="156"/>
      <c r="E108" s="156"/>
      <c r="F108" s="156"/>
      <c r="G108" s="156"/>
      <c r="H108" s="28"/>
      <c r="I108" s="5"/>
    </row>
    <row r="109" spans="1:9" ht="8.2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40" t="s">
        <v>7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15.75" customHeight="1">
      <c r="A111" s="140" t="s">
        <v>8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15.75" customHeight="1">
      <c r="A112" s="160" t="s">
        <v>59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15.75" customHeight="1">
      <c r="A113" s="10"/>
    </row>
    <row r="114" spans="1:9" ht="15.75" customHeight="1">
      <c r="A114" s="161" t="s">
        <v>9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15.75" customHeight="1">
      <c r="A115" s="4"/>
    </row>
    <row r="116" spans="1:9" ht="15.75" customHeight="1">
      <c r="B116" s="77" t="s">
        <v>10</v>
      </c>
      <c r="C116" s="162" t="s">
        <v>87</v>
      </c>
      <c r="D116" s="162"/>
      <c r="E116" s="162"/>
      <c r="F116" s="88"/>
      <c r="I116" s="76"/>
    </row>
    <row r="117" spans="1:9" ht="15.75" customHeight="1">
      <c r="A117" s="74"/>
      <c r="C117" s="156" t="s">
        <v>11</v>
      </c>
      <c r="D117" s="156"/>
      <c r="E117" s="156"/>
      <c r="F117" s="28"/>
      <c r="I117" s="75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77" t="s">
        <v>13</v>
      </c>
      <c r="C119" s="157"/>
      <c r="D119" s="157"/>
      <c r="E119" s="157"/>
      <c r="F119" s="89"/>
      <c r="I119" s="76"/>
    </row>
    <row r="120" spans="1:9" ht="15.75" customHeight="1">
      <c r="A120" s="74"/>
      <c r="C120" s="136" t="s">
        <v>11</v>
      </c>
      <c r="D120" s="136"/>
      <c r="E120" s="136"/>
      <c r="F120" s="74"/>
      <c r="I120" s="75" t="s">
        <v>12</v>
      </c>
    </row>
    <row r="121" spans="1:9" ht="15.75" customHeight="1">
      <c r="A121" s="4" t="s">
        <v>14</v>
      </c>
    </row>
    <row r="122" spans="1:9" ht="15.75" customHeight="1">
      <c r="A122" s="159" t="s">
        <v>15</v>
      </c>
      <c r="B122" s="159"/>
      <c r="C122" s="159"/>
      <c r="D122" s="159"/>
      <c r="E122" s="159"/>
      <c r="F122" s="159"/>
      <c r="G122" s="159"/>
      <c r="H122" s="159"/>
      <c r="I122" s="159"/>
    </row>
    <row r="123" spans="1:9" ht="45" customHeight="1">
      <c r="A123" s="158" t="s">
        <v>16</v>
      </c>
      <c r="B123" s="158"/>
      <c r="C123" s="158"/>
      <c r="D123" s="158"/>
      <c r="E123" s="158"/>
      <c r="F123" s="158"/>
      <c r="G123" s="158"/>
      <c r="H123" s="158"/>
      <c r="I123" s="158"/>
    </row>
    <row r="124" spans="1:9" ht="30" customHeight="1">
      <c r="A124" s="158" t="s">
        <v>17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30" customHeight="1">
      <c r="A125" s="158" t="s">
        <v>21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15" customHeight="1">
      <c r="A126" s="158" t="s">
        <v>20</v>
      </c>
      <c r="B126" s="158"/>
      <c r="C126" s="158"/>
      <c r="D126" s="158"/>
      <c r="E126" s="158"/>
      <c r="F126" s="158"/>
      <c r="G126" s="158"/>
      <c r="H126" s="158"/>
      <c r="I126" s="158"/>
    </row>
  </sheetData>
  <autoFilter ref="I12:I72"/>
  <mergeCells count="29">
    <mergeCell ref="A122:I122"/>
    <mergeCell ref="A123:I123"/>
    <mergeCell ref="A124:I124"/>
    <mergeCell ref="A125:I125"/>
    <mergeCell ref="A126:I126"/>
    <mergeCell ref="R76:U76"/>
    <mergeCell ref="C120:E120"/>
    <mergeCell ref="A100:I10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8"/>
  <sheetViews>
    <sheetView topLeftCell="A41" workbookViewId="0">
      <selection activeCell="B101" sqref="B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182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237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43434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hidden="1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2" t="s">
        <v>25</v>
      </c>
      <c r="C39" s="135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2" si="7">F39/6*G39</f>
        <v>633.45666666666659</v>
      </c>
      <c r="J39" s="27"/>
    </row>
    <row r="40" spans="1:14" ht="15.75" customHeight="1">
      <c r="A40" s="37">
        <v>6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customHeight="1">
      <c r="A41" s="37">
        <v>7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customHeight="1">
      <c r="A42" s="37">
        <v>8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customHeight="1">
      <c r="A43" s="37">
        <v>9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hidden="1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8" customHeight="1">
      <c r="A57" s="137" t="s">
        <v>170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24" hidden="1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27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26.2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24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22.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9.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0.2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9.5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6.5" customHeight="1">
      <c r="A66" s="45">
        <v>11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f>G66*1</f>
        <v>276.74</v>
      </c>
      <c r="J66" s="27"/>
      <c r="L66" s="21"/>
      <c r="M66" s="22"/>
      <c r="N66" s="23"/>
    </row>
    <row r="67" spans="1:21" ht="16.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8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8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20.2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8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9.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9.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21" hidden="1" customHeight="1">
      <c r="A74" s="91"/>
      <c r="B74" s="84" t="s">
        <v>121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.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21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21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24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8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8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8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23.2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20.2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9.5" hidden="1" customHeight="1">
      <c r="A84" s="33"/>
      <c r="B84" s="84" t="s">
        <v>138</v>
      </c>
      <c r="C84" s="72"/>
      <c r="D84" s="35"/>
      <c r="E84" s="12"/>
      <c r="F84" s="12"/>
      <c r="G84" s="40"/>
      <c r="H84" s="40"/>
      <c r="I84" s="19"/>
    </row>
    <row r="85" spans="1:9" ht="23.2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27" hidden="1" customHeight="1">
      <c r="A86" s="33"/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29.25" hidden="1" customHeight="1">
      <c r="A87" s="33">
        <v>15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G87*(10/3)</f>
        <v>3544.9</v>
      </c>
    </row>
    <row r="88" spans="1:9" ht="21.75" hidden="1" customHeight="1">
      <c r="A88" s="33">
        <v>16</v>
      </c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19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0.7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4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7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33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2.2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23.25" hidden="1" customHeight="1">
      <c r="A95" s="33">
        <v>20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171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12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79</v>
      </c>
      <c r="C99" s="45"/>
      <c r="D99" s="16"/>
      <c r="E99" s="16"/>
      <c r="F99" s="16"/>
      <c r="G99" s="19"/>
      <c r="H99" s="19"/>
      <c r="I99" s="36">
        <f>I98+I97+I66+I44+I43+I42+I41+I39+I40+I27+I18+I17+I16</f>
        <v>20998.287120000001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.75" customHeight="1">
      <c r="A101" s="46">
        <v>14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33" customHeight="1">
      <c r="A102" s="33">
        <v>15</v>
      </c>
      <c r="B102" s="69" t="s">
        <v>238</v>
      </c>
      <c r="C102" s="73" t="s">
        <v>27</v>
      </c>
      <c r="D102" s="52"/>
      <c r="E102" s="52"/>
      <c r="F102" s="52"/>
      <c r="G102" s="40">
        <v>18798.34</v>
      </c>
      <c r="H102" s="52"/>
      <c r="I102" s="134">
        <f>G102*0.003396</f>
        <v>63.839162640000005</v>
      </c>
    </row>
    <row r="103" spans="1:9" ht="30.75" customHeight="1">
      <c r="A103" s="33">
        <v>16</v>
      </c>
      <c r="B103" s="126" t="s">
        <v>239</v>
      </c>
      <c r="C103" s="127" t="s">
        <v>240</v>
      </c>
      <c r="D103" s="52"/>
      <c r="E103" s="52"/>
      <c r="F103" s="52"/>
      <c r="G103" s="40">
        <v>24829.08</v>
      </c>
      <c r="H103" s="52"/>
      <c r="I103" s="134">
        <f>G103*0.01</f>
        <v>248.29080000000002</v>
      </c>
    </row>
    <row r="104" spans="1:9" ht="15" customHeight="1">
      <c r="A104" s="33">
        <v>17</v>
      </c>
      <c r="B104" s="126" t="s">
        <v>241</v>
      </c>
      <c r="C104" s="127" t="s">
        <v>242</v>
      </c>
      <c r="D104" s="52"/>
      <c r="E104" s="52"/>
      <c r="F104" s="52"/>
      <c r="G104" s="125">
        <v>203.68</v>
      </c>
      <c r="H104" s="52"/>
      <c r="I104" s="134">
        <f>G104*1</f>
        <v>203.68</v>
      </c>
    </row>
    <row r="105" spans="1:9" ht="15.75" customHeight="1">
      <c r="A105" s="33"/>
      <c r="B105" s="50" t="s">
        <v>49</v>
      </c>
      <c r="C105" s="46"/>
      <c r="D105" s="58"/>
      <c r="E105" s="46">
        <v>1</v>
      </c>
      <c r="F105" s="46"/>
      <c r="G105" s="46"/>
      <c r="H105" s="46"/>
      <c r="I105" s="36">
        <f>SUM(I101:I104)</f>
        <v>530.20996263999996</v>
      </c>
    </row>
    <row r="106" spans="1:9" ht="15.75" customHeight="1">
      <c r="A106" s="33"/>
      <c r="B106" s="56" t="s">
        <v>77</v>
      </c>
      <c r="C106" s="16"/>
      <c r="D106" s="16"/>
      <c r="E106" s="47"/>
      <c r="F106" s="47"/>
      <c r="G106" s="48"/>
      <c r="H106" s="48"/>
      <c r="I106" s="18">
        <v>0</v>
      </c>
    </row>
    <row r="107" spans="1:9" ht="15.75" customHeight="1">
      <c r="A107" s="59"/>
      <c r="B107" s="51" t="s">
        <v>167</v>
      </c>
      <c r="C107" s="38"/>
      <c r="D107" s="38"/>
      <c r="E107" s="38"/>
      <c r="F107" s="38"/>
      <c r="G107" s="38"/>
      <c r="H107" s="38"/>
      <c r="I107" s="49">
        <f>I99+I105</f>
        <v>21528.497082640002</v>
      </c>
    </row>
    <row r="108" spans="1:9" ht="15.75" customHeight="1">
      <c r="A108" s="141" t="s">
        <v>243</v>
      </c>
      <c r="B108" s="141"/>
      <c r="C108" s="141"/>
      <c r="D108" s="141"/>
      <c r="E108" s="141"/>
      <c r="F108" s="141"/>
      <c r="G108" s="141"/>
      <c r="H108" s="141"/>
      <c r="I108" s="141"/>
    </row>
    <row r="109" spans="1:9" ht="15.75" customHeight="1">
      <c r="A109" s="80"/>
      <c r="B109" s="155" t="s">
        <v>244</v>
      </c>
      <c r="C109" s="155"/>
      <c r="D109" s="155"/>
      <c r="E109" s="155"/>
      <c r="F109" s="155"/>
      <c r="G109" s="155"/>
      <c r="H109" s="90"/>
      <c r="I109" s="3"/>
    </row>
    <row r="110" spans="1:9" ht="15.75" customHeight="1">
      <c r="A110" s="83"/>
      <c r="B110" s="156" t="s">
        <v>6</v>
      </c>
      <c r="C110" s="156"/>
      <c r="D110" s="156"/>
      <c r="E110" s="156"/>
      <c r="F110" s="156"/>
      <c r="G110" s="156"/>
      <c r="H110" s="28"/>
      <c r="I110" s="5"/>
    </row>
    <row r="111" spans="1:9" ht="8.2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 customHeight="1">
      <c r="A112" s="140" t="s">
        <v>7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15.75" customHeight="1">
      <c r="A113" s="140" t="s">
        <v>8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15.75" customHeight="1">
      <c r="A114" s="160" t="s">
        <v>59</v>
      </c>
      <c r="B114" s="160"/>
      <c r="C114" s="160"/>
      <c r="D114" s="160"/>
      <c r="E114" s="160"/>
      <c r="F114" s="160"/>
      <c r="G114" s="160"/>
      <c r="H114" s="160"/>
      <c r="I114" s="160"/>
    </row>
    <row r="115" spans="1:9" ht="15.75" customHeight="1">
      <c r="A115" s="10"/>
    </row>
    <row r="116" spans="1:9" ht="15.75" customHeight="1">
      <c r="A116" s="161" t="s">
        <v>9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15.75" customHeight="1">
      <c r="A117" s="4"/>
    </row>
    <row r="118" spans="1:9" ht="15.75" customHeight="1">
      <c r="B118" s="86" t="s">
        <v>10</v>
      </c>
      <c r="C118" s="162" t="s">
        <v>87</v>
      </c>
      <c r="D118" s="162"/>
      <c r="E118" s="162"/>
      <c r="F118" s="88"/>
      <c r="I118" s="82"/>
    </row>
    <row r="119" spans="1:9" ht="15.75" customHeight="1">
      <c r="A119" s="83"/>
      <c r="C119" s="156" t="s">
        <v>11</v>
      </c>
      <c r="D119" s="156"/>
      <c r="E119" s="156"/>
      <c r="F119" s="28"/>
      <c r="I119" s="81" t="s">
        <v>12</v>
      </c>
    </row>
    <row r="120" spans="1:9" ht="15.75" customHeight="1">
      <c r="A120" s="29"/>
      <c r="C120" s="11"/>
      <c r="D120" s="11"/>
      <c r="G120" s="11"/>
      <c r="H120" s="11"/>
    </row>
    <row r="121" spans="1:9" ht="15.75" customHeight="1">
      <c r="B121" s="86" t="s">
        <v>13</v>
      </c>
      <c r="C121" s="157"/>
      <c r="D121" s="157"/>
      <c r="E121" s="157"/>
      <c r="F121" s="89"/>
      <c r="I121" s="82"/>
    </row>
    <row r="122" spans="1:9" ht="15.75" customHeight="1">
      <c r="A122" s="83"/>
      <c r="C122" s="136" t="s">
        <v>11</v>
      </c>
      <c r="D122" s="136"/>
      <c r="E122" s="136"/>
      <c r="F122" s="83"/>
      <c r="I122" s="81" t="s">
        <v>12</v>
      </c>
    </row>
    <row r="123" spans="1:9" ht="15.75" customHeight="1">
      <c r="A123" s="4" t="s">
        <v>14</v>
      </c>
    </row>
    <row r="124" spans="1:9" ht="15.75" customHeight="1">
      <c r="A124" s="159" t="s">
        <v>15</v>
      </c>
      <c r="B124" s="159"/>
      <c r="C124" s="159"/>
      <c r="D124" s="159"/>
      <c r="E124" s="159"/>
      <c r="F124" s="159"/>
      <c r="G124" s="159"/>
      <c r="H124" s="159"/>
      <c r="I124" s="159"/>
    </row>
    <row r="125" spans="1:9" ht="45" customHeight="1">
      <c r="A125" s="158" t="s">
        <v>16</v>
      </c>
      <c r="B125" s="158"/>
      <c r="C125" s="158"/>
      <c r="D125" s="158"/>
      <c r="E125" s="158"/>
      <c r="F125" s="158"/>
      <c r="G125" s="158"/>
      <c r="H125" s="158"/>
      <c r="I125" s="158"/>
    </row>
    <row r="126" spans="1:9" ht="30" customHeight="1">
      <c r="A126" s="158" t="s">
        <v>17</v>
      </c>
      <c r="B126" s="158"/>
      <c r="C126" s="158"/>
      <c r="D126" s="158"/>
      <c r="E126" s="158"/>
      <c r="F126" s="158"/>
      <c r="G126" s="158"/>
      <c r="H126" s="158"/>
      <c r="I126" s="158"/>
    </row>
    <row r="127" spans="1:9" ht="30" customHeight="1">
      <c r="A127" s="158" t="s">
        <v>21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15" customHeight="1">
      <c r="A128" s="158" t="s">
        <v>20</v>
      </c>
      <c r="B128" s="158"/>
      <c r="C128" s="158"/>
      <c r="D128" s="158"/>
      <c r="E128" s="158"/>
      <c r="F128" s="158"/>
      <c r="G128" s="158"/>
      <c r="H128" s="158"/>
      <c r="I128" s="158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2:E122"/>
    <mergeCell ref="A100:I100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96:I96"/>
    <mergeCell ref="A124:I124"/>
    <mergeCell ref="A125:I125"/>
    <mergeCell ref="A126:I126"/>
    <mergeCell ref="A127:I127"/>
    <mergeCell ref="A128:I12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31"/>
  <sheetViews>
    <sheetView tabSelected="1" topLeftCell="A84" workbookViewId="0">
      <selection activeCell="K111" sqref="K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42" t="s">
        <v>183</v>
      </c>
      <c r="B3" s="142"/>
      <c r="C3" s="142"/>
      <c r="D3" s="142"/>
      <c r="E3" s="142"/>
      <c r="F3" s="142"/>
      <c r="G3" s="142"/>
      <c r="H3" s="142"/>
      <c r="I3" s="142"/>
      <c r="J3" s="3"/>
      <c r="K3" s="3"/>
      <c r="L3" s="3"/>
    </row>
    <row r="4" spans="1:13" ht="31.5" customHeight="1">
      <c r="A4" s="143" t="s">
        <v>128</v>
      </c>
      <c r="B4" s="143"/>
      <c r="C4" s="143"/>
      <c r="D4" s="143"/>
      <c r="E4" s="143"/>
      <c r="F4" s="143"/>
      <c r="G4" s="143"/>
      <c r="H4" s="143"/>
      <c r="I4" s="143"/>
    </row>
    <row r="5" spans="1:13" ht="15.75" customHeight="1">
      <c r="A5" s="142" t="s">
        <v>245</v>
      </c>
      <c r="B5" s="146"/>
      <c r="C5" s="146"/>
      <c r="D5" s="146"/>
      <c r="E5" s="146"/>
      <c r="F5" s="146"/>
      <c r="G5" s="146"/>
      <c r="H5" s="146"/>
      <c r="I5" s="146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43465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4" t="s">
        <v>207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57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88</v>
      </c>
      <c r="D16" s="92" t="s">
        <v>89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129</v>
      </c>
      <c r="C17" s="93" t="s">
        <v>88</v>
      </c>
      <c r="D17" s="92" t="s">
        <v>90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91</v>
      </c>
      <c r="C18" s="93" t="s">
        <v>88</v>
      </c>
      <c r="D18" s="92" t="s">
        <v>92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93</v>
      </c>
      <c r="C19" s="93" t="s">
        <v>94</v>
      </c>
      <c r="D19" s="92" t="s">
        <v>95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100</v>
      </c>
      <c r="C20" s="93" t="s">
        <v>50</v>
      </c>
      <c r="D20" s="92" t="s">
        <v>130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96</v>
      </c>
      <c r="C21" s="93" t="s">
        <v>88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97</v>
      </c>
      <c r="C22" s="93" t="s">
        <v>88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98</v>
      </c>
      <c r="C23" s="93" t="s">
        <v>50</v>
      </c>
      <c r="D23" s="92" t="s">
        <v>95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99</v>
      </c>
      <c r="C24" s="93" t="s">
        <v>50</v>
      </c>
      <c r="D24" s="92" t="s">
        <v>95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101</v>
      </c>
      <c r="C25" s="93" t="s">
        <v>50</v>
      </c>
      <c r="D25" s="92" t="s">
        <v>95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131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hidden="1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8" t="s">
        <v>83</v>
      </c>
      <c r="B29" s="148"/>
      <c r="C29" s="148"/>
      <c r="D29" s="148"/>
      <c r="E29" s="148"/>
      <c r="F29" s="148"/>
      <c r="G29" s="148"/>
      <c r="H29" s="148"/>
      <c r="I29" s="148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160</v>
      </c>
      <c r="C31" s="93" t="s">
        <v>102</v>
      </c>
      <c r="D31" s="92" t="s">
        <v>103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104</v>
      </c>
      <c r="C32" s="93" t="s">
        <v>102</v>
      </c>
      <c r="D32" s="92" t="s">
        <v>105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159</v>
      </c>
      <c r="C33" s="93" t="s">
        <v>102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132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106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2" si="7">F39/6*G39</f>
        <v>633.45666666666659</v>
      </c>
      <c r="J39" s="27"/>
    </row>
    <row r="40" spans="1:14" ht="15.75" customHeight="1">
      <c r="A40" s="37">
        <v>6</v>
      </c>
      <c r="B40" s="92" t="s">
        <v>66</v>
      </c>
      <c r="C40" s="93" t="s">
        <v>27</v>
      </c>
      <c r="D40" s="92" t="s">
        <v>107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customHeight="1">
      <c r="A41" s="37">
        <v>7</v>
      </c>
      <c r="B41" s="92" t="s">
        <v>67</v>
      </c>
      <c r="C41" s="93" t="s">
        <v>27</v>
      </c>
      <c r="D41" s="92" t="s">
        <v>108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customHeight="1">
      <c r="A42" s="37">
        <v>8</v>
      </c>
      <c r="B42" s="92" t="s">
        <v>82</v>
      </c>
      <c r="C42" s="93" t="s">
        <v>102</v>
      </c>
      <c r="D42" s="92" t="s">
        <v>109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customHeight="1">
      <c r="A43" s="37">
        <v>9</v>
      </c>
      <c r="B43" s="92" t="s">
        <v>110</v>
      </c>
      <c r="C43" s="93" t="s">
        <v>102</v>
      </c>
      <c r="D43" s="92" t="s">
        <v>111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>F43/7.5*1.5*G43</f>
        <v>90.686499999999995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>F44/7.5*1.5*G44</f>
        <v>99.297000000000011</v>
      </c>
      <c r="J44" s="27"/>
      <c r="L44" s="21"/>
      <c r="M44" s="22"/>
      <c r="N44" s="23"/>
    </row>
    <row r="45" spans="1:14" ht="15.75" customHeight="1">
      <c r="A45" s="137" t="s">
        <v>156</v>
      </c>
      <c r="B45" s="138"/>
      <c r="C45" s="138"/>
      <c r="D45" s="138"/>
      <c r="E45" s="138"/>
      <c r="F45" s="138"/>
      <c r="G45" s="138"/>
      <c r="H45" s="138"/>
      <c r="I45" s="139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112</v>
      </c>
      <c r="C46" s="93" t="s">
        <v>102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102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102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102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102</v>
      </c>
      <c r="D51" s="92" t="s">
        <v>161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113</v>
      </c>
      <c r="C52" s="93" t="s">
        <v>102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114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133</v>
      </c>
      <c r="C55" s="93" t="s">
        <v>115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115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37" t="s">
        <v>157</v>
      </c>
      <c r="B57" s="138"/>
      <c r="C57" s="138"/>
      <c r="D57" s="138"/>
      <c r="E57" s="138"/>
      <c r="F57" s="138"/>
      <c r="G57" s="138"/>
      <c r="H57" s="138"/>
      <c r="I57" s="139"/>
      <c r="J57" s="27"/>
      <c r="L57" s="21"/>
      <c r="M57" s="22"/>
      <c r="N57" s="23"/>
    </row>
    <row r="58" spans="1:14" ht="15.75" hidden="1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162</v>
      </c>
      <c r="C59" s="93" t="s">
        <v>88</v>
      </c>
      <c r="D59" s="92" t="s">
        <v>116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117</v>
      </c>
      <c r="C60" s="93" t="s">
        <v>163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164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134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135</v>
      </c>
      <c r="C64" s="93" t="s">
        <v>115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115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115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118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119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120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165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91"/>
      <c r="B74" s="84" t="s">
        <v>121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122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6"/>
      <c r="S76" s="136"/>
      <c r="T76" s="136"/>
      <c r="U76" s="136"/>
    </row>
    <row r="77" spans="1:21" ht="15.75" hidden="1" customHeight="1">
      <c r="A77" s="33"/>
      <c r="B77" s="15" t="s">
        <v>136</v>
      </c>
      <c r="C77" s="17" t="s">
        <v>123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124</v>
      </c>
      <c r="C78" s="17" t="s">
        <v>125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137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126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84" t="s">
        <v>138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139</v>
      </c>
      <c r="C85" s="17" t="s">
        <v>140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7.25" customHeight="1">
      <c r="A86" s="33">
        <v>12</v>
      </c>
      <c r="B86" s="15" t="s">
        <v>141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f>G86*15</f>
        <v>1835.25</v>
      </c>
    </row>
    <row r="87" spans="1:9" ht="15.75" hidden="1" customHeight="1">
      <c r="A87" s="33">
        <v>13</v>
      </c>
      <c r="B87" s="15" t="s">
        <v>142</v>
      </c>
      <c r="C87" s="17" t="s">
        <v>143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</f>
        <v>1063.47</v>
      </c>
    </row>
    <row r="88" spans="1:9" ht="31.5" hidden="1" customHeight="1">
      <c r="A88" s="33">
        <v>16</v>
      </c>
      <c r="B88" s="15" t="s">
        <v>144</v>
      </c>
      <c r="C88" s="17" t="s">
        <v>145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146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147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148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149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150</v>
      </c>
      <c r="C93" s="17" t="s">
        <v>123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151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20</v>
      </c>
      <c r="B95" s="15" t="s">
        <v>152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49" t="s">
        <v>158</v>
      </c>
      <c r="B96" s="150"/>
      <c r="C96" s="150"/>
      <c r="D96" s="150"/>
      <c r="E96" s="150"/>
      <c r="F96" s="150"/>
      <c r="G96" s="150"/>
      <c r="H96" s="150"/>
      <c r="I96" s="151"/>
    </row>
    <row r="97" spans="1:9" ht="15.75" customHeight="1">
      <c r="A97" s="33">
        <v>13</v>
      </c>
      <c r="B97" s="92" t="s">
        <v>127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14</v>
      </c>
      <c r="B98" s="15" t="s">
        <v>76</v>
      </c>
      <c r="C98" s="17" t="s">
        <v>166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79</v>
      </c>
      <c r="C99" s="45"/>
      <c r="D99" s="16"/>
      <c r="E99" s="16"/>
      <c r="F99" s="16"/>
      <c r="G99" s="19"/>
      <c r="H99" s="19"/>
      <c r="I99" s="36">
        <f>I98+I97+I86+I51+I44+I43+I42+I41+I40+I39+I27+I18+I17+I16</f>
        <v>24028.50839333333</v>
      </c>
    </row>
    <row r="100" spans="1:9" ht="15.75" customHeight="1">
      <c r="A100" s="152" t="s">
        <v>58</v>
      </c>
      <c r="B100" s="153"/>
      <c r="C100" s="153"/>
      <c r="D100" s="153"/>
      <c r="E100" s="153"/>
      <c r="F100" s="153"/>
      <c r="G100" s="153"/>
      <c r="H100" s="153"/>
      <c r="I100" s="154"/>
    </row>
    <row r="101" spans="1:9" ht="15" customHeight="1">
      <c r="A101" s="33">
        <v>15</v>
      </c>
      <c r="B101" s="114" t="s">
        <v>185</v>
      </c>
      <c r="C101" s="115" t="s">
        <v>186</v>
      </c>
      <c r="D101" s="114"/>
      <c r="E101" s="116"/>
      <c r="F101" s="117">
        <v>24</v>
      </c>
      <c r="G101" s="118">
        <v>1.2</v>
      </c>
      <c r="H101" s="119">
        <f>F101*G101/1000</f>
        <v>2.8799999999999996E-2</v>
      </c>
      <c r="I101" s="120">
        <f>G101*12</f>
        <v>14.399999999999999</v>
      </c>
    </row>
    <row r="102" spans="1:9" ht="29.25" customHeight="1">
      <c r="A102" s="33">
        <v>16</v>
      </c>
      <c r="B102" s="69" t="s">
        <v>238</v>
      </c>
      <c r="C102" s="73" t="s">
        <v>27</v>
      </c>
      <c r="D102" s="68"/>
      <c r="E102" s="40"/>
      <c r="F102" s="40"/>
      <c r="G102" s="40">
        <v>18798.34</v>
      </c>
      <c r="H102" s="107"/>
      <c r="I102" s="19">
        <f>G102*(0.599*8/1000+0.001)</f>
        <v>108.87998527999999</v>
      </c>
    </row>
    <row r="103" spans="1:9" ht="27.75" customHeight="1">
      <c r="A103" s="33">
        <v>17</v>
      </c>
      <c r="B103" s="126" t="s">
        <v>246</v>
      </c>
      <c r="C103" s="127" t="s">
        <v>140</v>
      </c>
      <c r="D103" s="68"/>
      <c r="E103" s="40"/>
      <c r="F103" s="40"/>
      <c r="G103" s="40">
        <v>835.68</v>
      </c>
      <c r="H103" s="107"/>
      <c r="I103" s="19">
        <f>G103*1</f>
        <v>835.68</v>
      </c>
    </row>
    <row r="104" spans="1:9" ht="15" customHeight="1">
      <c r="A104" s="33">
        <v>18</v>
      </c>
      <c r="B104" s="126" t="s">
        <v>247</v>
      </c>
      <c r="C104" s="127" t="s">
        <v>115</v>
      </c>
      <c r="D104" s="68"/>
      <c r="E104" s="40"/>
      <c r="F104" s="40"/>
      <c r="G104" s="40">
        <v>181.93</v>
      </c>
      <c r="H104" s="107"/>
      <c r="I104" s="19">
        <f>G104*1</f>
        <v>181.93</v>
      </c>
    </row>
    <row r="105" spans="1:9" ht="15" customHeight="1">
      <c r="A105" s="33">
        <v>19</v>
      </c>
      <c r="B105" s="126" t="s">
        <v>248</v>
      </c>
      <c r="C105" s="127" t="s">
        <v>115</v>
      </c>
      <c r="D105" s="68"/>
      <c r="E105" s="40"/>
      <c r="F105" s="40"/>
      <c r="G105" s="40">
        <v>4.46</v>
      </c>
      <c r="H105" s="107"/>
      <c r="I105" s="19">
        <f>G105*1</f>
        <v>4.46</v>
      </c>
    </row>
    <row r="106" spans="1:9" ht="15" customHeight="1">
      <c r="A106" s="33">
        <v>20</v>
      </c>
      <c r="B106" s="126" t="s">
        <v>249</v>
      </c>
      <c r="C106" s="127" t="s">
        <v>115</v>
      </c>
      <c r="D106" s="68"/>
      <c r="E106" s="40"/>
      <c r="F106" s="40"/>
      <c r="G106" s="40">
        <v>62.6</v>
      </c>
      <c r="H106" s="107"/>
      <c r="I106" s="19">
        <f>G106*1</f>
        <v>62.6</v>
      </c>
    </row>
    <row r="107" spans="1:9" ht="30.75" customHeight="1">
      <c r="A107" s="33">
        <v>21</v>
      </c>
      <c r="B107" s="126" t="s">
        <v>239</v>
      </c>
      <c r="C107" s="127" t="s">
        <v>240</v>
      </c>
      <c r="D107" s="68"/>
      <c r="E107" s="40"/>
      <c r="F107" s="40"/>
      <c r="G107" s="40">
        <v>24829.08</v>
      </c>
      <c r="H107" s="107"/>
      <c r="I107" s="19">
        <f>G107*0.01</f>
        <v>248.29080000000002</v>
      </c>
    </row>
    <row r="108" spans="1:9" ht="15.75" customHeight="1">
      <c r="A108" s="33"/>
      <c r="B108" s="50" t="s">
        <v>49</v>
      </c>
      <c r="C108" s="46"/>
      <c r="D108" s="58"/>
      <c r="E108" s="46">
        <v>1</v>
      </c>
      <c r="F108" s="46"/>
      <c r="G108" s="46"/>
      <c r="H108" s="46"/>
      <c r="I108" s="36">
        <f>SUM(I101:I107)</f>
        <v>1456.24078528</v>
      </c>
    </row>
    <row r="109" spans="1:9" ht="15.75" customHeight="1">
      <c r="A109" s="33"/>
      <c r="B109" s="56" t="s">
        <v>77</v>
      </c>
      <c r="C109" s="16"/>
      <c r="D109" s="16"/>
      <c r="E109" s="47"/>
      <c r="F109" s="47"/>
      <c r="G109" s="48"/>
      <c r="H109" s="48"/>
      <c r="I109" s="18">
        <v>0</v>
      </c>
    </row>
    <row r="110" spans="1:9" ht="15.75" customHeight="1">
      <c r="A110" s="59"/>
      <c r="B110" s="51" t="s">
        <v>167</v>
      </c>
      <c r="C110" s="38"/>
      <c r="D110" s="38"/>
      <c r="E110" s="38"/>
      <c r="F110" s="38"/>
      <c r="G110" s="38"/>
      <c r="H110" s="38"/>
      <c r="I110" s="49">
        <f>I99+I108</f>
        <v>25484.749178613329</v>
      </c>
    </row>
    <row r="111" spans="1:9" ht="15.75" customHeight="1">
      <c r="A111" s="141" t="s">
        <v>250</v>
      </c>
      <c r="B111" s="141"/>
      <c r="C111" s="141"/>
      <c r="D111" s="141"/>
      <c r="E111" s="141"/>
      <c r="F111" s="141"/>
      <c r="G111" s="141"/>
      <c r="H111" s="141"/>
      <c r="I111" s="141"/>
    </row>
    <row r="112" spans="1:9" ht="15.75" customHeight="1">
      <c r="A112" s="80"/>
      <c r="B112" s="155" t="s">
        <v>251</v>
      </c>
      <c r="C112" s="155"/>
      <c r="D112" s="155"/>
      <c r="E112" s="155"/>
      <c r="F112" s="155"/>
      <c r="G112" s="155"/>
      <c r="H112" s="90"/>
      <c r="I112" s="3"/>
    </row>
    <row r="113" spans="1:9" ht="15.75" customHeight="1">
      <c r="A113" s="83"/>
      <c r="B113" s="156" t="s">
        <v>6</v>
      </c>
      <c r="C113" s="156"/>
      <c r="D113" s="156"/>
      <c r="E113" s="156"/>
      <c r="F113" s="156"/>
      <c r="G113" s="156"/>
      <c r="H113" s="28"/>
      <c r="I113" s="5"/>
    </row>
    <row r="114" spans="1:9" ht="8.2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5.75" customHeight="1">
      <c r="A115" s="140" t="s">
        <v>7</v>
      </c>
      <c r="B115" s="140"/>
      <c r="C115" s="140"/>
      <c r="D115" s="140"/>
      <c r="E115" s="140"/>
      <c r="F115" s="140"/>
      <c r="G115" s="140"/>
      <c r="H115" s="140"/>
      <c r="I115" s="140"/>
    </row>
    <row r="116" spans="1:9" ht="15.75" customHeight="1">
      <c r="A116" s="140" t="s">
        <v>8</v>
      </c>
      <c r="B116" s="140"/>
      <c r="C116" s="140"/>
      <c r="D116" s="140"/>
      <c r="E116" s="140"/>
      <c r="F116" s="140"/>
      <c r="G116" s="140"/>
      <c r="H116" s="140"/>
      <c r="I116" s="140"/>
    </row>
    <row r="117" spans="1:9" ht="15.75" customHeight="1">
      <c r="A117" s="160" t="s">
        <v>59</v>
      </c>
      <c r="B117" s="160"/>
      <c r="C117" s="160"/>
      <c r="D117" s="160"/>
      <c r="E117" s="160"/>
      <c r="F117" s="160"/>
      <c r="G117" s="160"/>
      <c r="H117" s="160"/>
      <c r="I117" s="160"/>
    </row>
    <row r="118" spans="1:9" ht="15.75" customHeight="1">
      <c r="A118" s="10"/>
    </row>
    <row r="119" spans="1:9" ht="15.75" customHeight="1">
      <c r="A119" s="161" t="s">
        <v>9</v>
      </c>
      <c r="B119" s="161"/>
      <c r="C119" s="161"/>
      <c r="D119" s="161"/>
      <c r="E119" s="161"/>
      <c r="F119" s="161"/>
      <c r="G119" s="161"/>
      <c r="H119" s="161"/>
      <c r="I119" s="161"/>
    </row>
    <row r="120" spans="1:9" ht="15.75" customHeight="1">
      <c r="A120" s="4"/>
    </row>
    <row r="121" spans="1:9" ht="15.75" customHeight="1">
      <c r="B121" s="86" t="s">
        <v>10</v>
      </c>
      <c r="C121" s="162" t="s">
        <v>87</v>
      </c>
      <c r="D121" s="162"/>
      <c r="E121" s="162"/>
      <c r="F121" s="88"/>
      <c r="I121" s="82"/>
    </row>
    <row r="122" spans="1:9" ht="15.75" customHeight="1">
      <c r="A122" s="83"/>
      <c r="C122" s="156" t="s">
        <v>11</v>
      </c>
      <c r="D122" s="156"/>
      <c r="E122" s="156"/>
      <c r="F122" s="28"/>
      <c r="I122" s="81" t="s">
        <v>12</v>
      </c>
    </row>
    <row r="123" spans="1:9" ht="15.75" customHeight="1">
      <c r="A123" s="29"/>
      <c r="C123" s="11"/>
      <c r="D123" s="11"/>
      <c r="G123" s="11"/>
      <c r="H123" s="11"/>
    </row>
    <row r="124" spans="1:9" ht="15.75" customHeight="1">
      <c r="B124" s="86" t="s">
        <v>13</v>
      </c>
      <c r="C124" s="157"/>
      <c r="D124" s="157"/>
      <c r="E124" s="157"/>
      <c r="F124" s="89"/>
      <c r="I124" s="82"/>
    </row>
    <row r="125" spans="1:9" ht="15.75" customHeight="1">
      <c r="A125" s="83"/>
      <c r="C125" s="136" t="s">
        <v>11</v>
      </c>
      <c r="D125" s="136"/>
      <c r="E125" s="136"/>
      <c r="F125" s="83"/>
      <c r="I125" s="81" t="s">
        <v>12</v>
      </c>
    </row>
    <row r="126" spans="1:9" ht="15.75" customHeight="1">
      <c r="A126" s="4" t="s">
        <v>14</v>
      </c>
    </row>
    <row r="127" spans="1:9" ht="15.75" customHeight="1">
      <c r="A127" s="159" t="s">
        <v>15</v>
      </c>
      <c r="B127" s="159"/>
      <c r="C127" s="159"/>
      <c r="D127" s="159"/>
      <c r="E127" s="159"/>
      <c r="F127" s="159"/>
      <c r="G127" s="159"/>
      <c r="H127" s="159"/>
      <c r="I127" s="159"/>
    </row>
    <row r="128" spans="1:9" ht="45" customHeight="1">
      <c r="A128" s="158" t="s">
        <v>16</v>
      </c>
      <c r="B128" s="158"/>
      <c r="C128" s="158"/>
      <c r="D128" s="158"/>
      <c r="E128" s="158"/>
      <c r="F128" s="158"/>
      <c r="G128" s="158"/>
      <c r="H128" s="158"/>
      <c r="I128" s="158"/>
    </row>
    <row r="129" spans="1:9" ht="30" customHeight="1">
      <c r="A129" s="158" t="s">
        <v>17</v>
      </c>
      <c r="B129" s="158"/>
      <c r="C129" s="158"/>
      <c r="D129" s="158"/>
      <c r="E129" s="158"/>
      <c r="F129" s="158"/>
      <c r="G129" s="158"/>
      <c r="H129" s="158"/>
      <c r="I129" s="158"/>
    </row>
    <row r="130" spans="1:9" ht="30" customHeight="1">
      <c r="A130" s="158" t="s">
        <v>21</v>
      </c>
      <c r="B130" s="158"/>
      <c r="C130" s="158"/>
      <c r="D130" s="158"/>
      <c r="E130" s="158"/>
      <c r="F130" s="158"/>
      <c r="G130" s="158"/>
      <c r="H130" s="158"/>
      <c r="I130" s="158"/>
    </row>
    <row r="131" spans="1:9" ht="15" customHeight="1">
      <c r="A131" s="158" t="s">
        <v>20</v>
      </c>
      <c r="B131" s="158"/>
      <c r="C131" s="158"/>
      <c r="D131" s="158"/>
      <c r="E131" s="158"/>
      <c r="F131" s="158"/>
      <c r="G131" s="158"/>
      <c r="H131" s="158"/>
      <c r="I131" s="158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5:E125"/>
    <mergeCell ref="A100:I100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96:I96"/>
    <mergeCell ref="A127:I127"/>
    <mergeCell ref="A128:I128"/>
    <mergeCell ref="A129:I129"/>
    <mergeCell ref="A130:I130"/>
    <mergeCell ref="A131:I13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2017-12-12T12:00:47Z</cp:lastPrinted>
  <dcterms:created xsi:type="dcterms:W3CDTF">2016-03-25T08:33:47Z</dcterms:created>
  <dcterms:modified xsi:type="dcterms:W3CDTF">2019-01-22T10:36:32Z</dcterms:modified>
</cp:coreProperties>
</file>